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4550" windowHeight="7935" firstSheet="3" activeTab="5"/>
  </bookViews>
  <sheets>
    <sheet name="หมายเหตุงบหลังปิด" sheetId="1" r:id="rId1"/>
    <sheet name="งบแสดงฐานะการเงิน" sheetId="2" r:id="rId2"/>
    <sheet name="รายละเอียดรับ-จ่าย" sheetId="3" r:id="rId3"/>
    <sheet name="งบเงินสะสม" sheetId="4" r:id="rId4"/>
    <sheet name="งบทดลองหลังปิดบัญี" sheetId="5" r:id="rId5"/>
    <sheet name="งบรับ-จ่าย" sheetId="6" r:id="rId6"/>
    <sheet name="งบหนี้สิน" sheetId="7" r:id="rId7"/>
    <sheet name="Sheet1" sheetId="8" r:id="rId8"/>
  </sheets>
  <definedNames>
    <definedName name="_xlnm.Print_Area" localSheetId="3">'งบเงินสะสม'!$A$1:$H$107</definedName>
    <definedName name="_xlnm.Print_Area" localSheetId="4">'งบทดลองหลังปิดบัญี'!$A$1:$E$109</definedName>
    <definedName name="_xlnm.Print_Area" localSheetId="5">'งบรับ-จ่าย'!$A$1:$I$226</definedName>
    <definedName name="_xlnm.Print_Area" localSheetId="1">'งบแสดงฐานะการเงิน'!$A$1:$Y$175</definedName>
    <definedName name="_xlnm.Print_Area" localSheetId="6">'งบหนี้สิน'!$A$1:$Y$268</definedName>
    <definedName name="_xlnm.Print_Area" localSheetId="2">'รายละเอียดรับ-จ่าย'!$A$1:$I$265</definedName>
    <definedName name="_xlnm.Print_Area" localSheetId="0">'หมายเหตุงบหลังปิด'!$A$1:$H$92</definedName>
  </definedNames>
  <calcPr fullCalcOnLoad="1"/>
</workbook>
</file>

<file path=xl/sharedStrings.xml><?xml version="1.0" encoding="utf-8"?>
<sst xmlns="http://schemas.openxmlformats.org/spreadsheetml/2006/main" count="365" uniqueCount="251">
  <si>
    <t>รายการ</t>
  </si>
  <si>
    <t>รหัสบัญชี</t>
  </si>
  <si>
    <t>เดบิต</t>
  </si>
  <si>
    <t xml:space="preserve">  เครดิต</t>
  </si>
  <si>
    <t>เงินสด</t>
  </si>
  <si>
    <t>-</t>
  </si>
  <si>
    <t>เงินฝากคลังจังหวัด</t>
  </si>
  <si>
    <t>รายได้ค้างรับ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</si>
  <si>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</si>
  <si>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</si>
  <si>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</si>
  <si>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</si>
  <si>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</si>
  <si>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</si>
  <si>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</si>
  <si>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</si>
  <si>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เงินรับฝาก (หมายเหตุ 2)</t>
  </si>
  <si>
    <t>เงินสะสม</t>
  </si>
  <si>
    <t>เงินทุนสำรองเงินสะสม</t>
  </si>
  <si>
    <t>ประมาณการ</t>
  </si>
  <si>
    <t>รายรับจริง</t>
  </si>
  <si>
    <t>รายรับตามประมาณการ</t>
  </si>
  <si>
    <t>หมวดภาษีอากร</t>
  </si>
  <si>
    <t>หมวดค่าธรรมเนียม ค่าปรับ และใบอนุญาต</t>
  </si>
  <si>
    <t>หมวดรายได้จากทรัพย์สิน</t>
  </si>
  <si>
    <t>หมวดรายได้จากสาธารณูปโภค</t>
  </si>
  <si>
    <t>หมวดรายได้เบ็ดเตล็ด</t>
  </si>
  <si>
    <t>+</t>
  </si>
  <si>
    <t>สูง</t>
  </si>
  <si>
    <t>ต่ำ</t>
  </si>
  <si>
    <t>รายจ่ายตามงบประมาณรายจ่าย</t>
  </si>
  <si>
    <t>หมวดค่าสาธารณูปโภค</t>
  </si>
  <si>
    <t>หมวดเงินอุดหนุน</t>
  </si>
  <si>
    <t>หมวดรายจ่ายอื่น</t>
  </si>
  <si>
    <t>หมวดค่าครุภัณฑ์ที่ดินและสิ่งก่อสร้าง</t>
  </si>
  <si>
    <t>รวมรายจ่ายตามงบประมาณรายจ่ายทั้งสิ้น</t>
  </si>
  <si>
    <t xml:space="preserve">      รายรับสูงกว่ารายจ่ายจริง</t>
  </si>
  <si>
    <t>หมายเหตุ</t>
  </si>
  <si>
    <t>รายละเอียดลูกหนี้คงค้าง</t>
  </si>
  <si>
    <t>ประเภท</t>
  </si>
  <si>
    <t>เจ้าหนี้</t>
  </si>
  <si>
    <t>ยอดยกมา</t>
  </si>
  <si>
    <t>จากงวดก่อน</t>
  </si>
  <si>
    <t>รับเพิ่ม</t>
  </si>
  <si>
    <t>งวดนี้</t>
  </si>
  <si>
    <t>จ่ายใช้ต้น</t>
  </si>
  <si>
    <t>เงินงวดนี้</t>
  </si>
  <si>
    <t>ยกไป</t>
  </si>
  <si>
    <t>งวดหน้า</t>
  </si>
  <si>
    <t>ดอกเบี้ย</t>
  </si>
  <si>
    <t>งบหนี้สิน</t>
  </si>
  <si>
    <t>เงินรับ</t>
  </si>
  <si>
    <t>เงินจ่าย</t>
  </si>
  <si>
    <t>ลำดับที่</t>
  </si>
  <si>
    <t>รายชื่อ</t>
  </si>
  <si>
    <t>จำนวนเงิน</t>
  </si>
  <si>
    <t xml:space="preserve"> 1.  เงินยืมตามงบประมาณ</t>
  </si>
  <si>
    <t xml:space="preserve"> 2.  เงินยืมเงินสะสม</t>
  </si>
  <si>
    <t xml:space="preserve"> 3.  เงินเบิกตัดปีงบประมาณปีก่อน</t>
  </si>
  <si>
    <t xml:space="preserve"> 4.  เงินเบิกตัดปีงบประมาณปีปัจจุบัน</t>
  </si>
  <si>
    <t xml:space="preserve"> 5.  เงินมัดจำประกันสัญญา</t>
  </si>
  <si>
    <t xml:space="preserve"> 6.  ภาษีหัก ณ ที่จ่าย</t>
  </si>
  <si>
    <t xml:space="preserve"> 7.  เงินค่าใช้จ่ายภาษีบำรุงท้องที่ 5%</t>
  </si>
  <si>
    <t xml:space="preserve"> 8.  เงินส่วนลดภาษีบำรุงท้องที่  6%</t>
  </si>
  <si>
    <t xml:space="preserve"> 9.  เงินสะสม</t>
  </si>
  <si>
    <t>10. รายจ่ายค้างจ่าย</t>
  </si>
  <si>
    <t>11. หลักประกันซอง</t>
  </si>
  <si>
    <t>12. เงินทุนหมุนเวียนโครงการเศรษฐกิจชุมชน</t>
  </si>
  <si>
    <t>เงินมัดจำประกันสัญญา</t>
  </si>
  <si>
    <t>ค่าใช้จ่าย 5%</t>
  </si>
  <si>
    <t>เงินส่วนลด 6%</t>
  </si>
  <si>
    <t>เงินทุนโครงการเศรษฐกิจชุมชน</t>
  </si>
  <si>
    <t xml:space="preserve">                             รวม</t>
  </si>
  <si>
    <t>งบเงินสะสม</t>
  </si>
  <si>
    <t xml:space="preserve">  </t>
  </si>
  <si>
    <t>รับจริง</t>
  </si>
  <si>
    <t>รายรับ (รวมทั้งสิ้น)</t>
  </si>
  <si>
    <t>ก.   รายได้จัดเก็บเอง  (รวม)</t>
  </si>
  <si>
    <t xml:space="preserve">      1.  หมวดภาษีอากร</t>
  </si>
  <si>
    <t xml:space="preserve">            1.1  ภาษีโรงเรือนและที่ดิน</t>
  </si>
  <si>
    <t xml:space="preserve">            1.2  ภาษีบำรุงท้องที่</t>
  </si>
  <si>
    <t xml:space="preserve">            1.3  ภาษีป้าย</t>
  </si>
  <si>
    <t xml:space="preserve">            1.4  อากรฆ่าสัตว์</t>
  </si>
  <si>
    <t xml:space="preserve">       2.  หมวดค่าธรรมเนียม ค่าปรับ และใบอนุญาต</t>
  </si>
  <si>
    <t xml:space="preserve">            2.1  ค่าปรับผิดสัญญา</t>
  </si>
  <si>
    <t xml:space="preserve">            2.2  ค่าธรรมเนียมปิดแผ่นป้ายประกาศ</t>
  </si>
  <si>
    <t xml:space="preserve">       3.  หมวดรายได้จากทรัพย์สิน</t>
  </si>
  <si>
    <t xml:space="preserve">            3.1  ดอกเบี้ยเงินฝากธนาคาร</t>
  </si>
  <si>
    <t xml:space="preserve">       4.  หมวดรายได้จากทรัพย์สิน</t>
  </si>
  <si>
    <t xml:space="preserve">        5.  หมวดรายได้จากการพาณิชย์</t>
  </si>
  <si>
    <t xml:space="preserve">        6.  หมวดรายได้เบ็ดเตล็ด</t>
  </si>
  <si>
    <t xml:space="preserve">             6.1  ค่าขายแบบแปลน</t>
  </si>
  <si>
    <t xml:space="preserve">             6.2  รายได้เบ็ดเตล็ดอื่น ๆ </t>
  </si>
  <si>
    <t>ข.    รายได้ที่รัฐจัดเก็บและจัดสรรให้ (รวม)</t>
  </si>
  <si>
    <t xml:space="preserve">        1.  หมวดภาษีอากร</t>
  </si>
  <si>
    <t xml:space="preserve">             1.2  ภาษีธุรกิจเฉพาะ</t>
  </si>
  <si>
    <t xml:space="preserve">             1.3  ภาษีสุรา</t>
  </si>
  <si>
    <t xml:space="preserve">             1.4  ภาษีสรรพสามิต</t>
  </si>
  <si>
    <t xml:space="preserve">             1.6  ค่าภาคหลวงและค่าธรรมเนียมป่าไม้</t>
  </si>
  <si>
    <t xml:space="preserve">             1.7  ค่าภาคหลวงแร่</t>
  </si>
  <si>
    <t xml:space="preserve">             1.8  ค่าภาคหลวงปิโตรเลียม</t>
  </si>
  <si>
    <t xml:space="preserve">             1.9  ค่าธรรมเนียมจดทะเบียนสิทธิและนิติกรรมที่ดิน</t>
  </si>
  <si>
    <t xml:space="preserve">         2.  หมวดค่าธรรมเนียม ค่าปรับ และใบอนุญาต</t>
  </si>
  <si>
    <t xml:space="preserve">              2.1  ค่าธรรมเนียมใบอนุญาตขายสุรา</t>
  </si>
  <si>
    <t xml:space="preserve">              2.2  ค่าปรับผู้กระทำผิดกฎจราจรทางบก</t>
  </si>
  <si>
    <t xml:space="preserve">         3.  หมวดเงินอุดหนุน</t>
  </si>
  <si>
    <t xml:space="preserve">              3.1  เงินอุดหนุนทั่วไป</t>
  </si>
  <si>
    <t xml:space="preserve">              3.2  เงินอุดหนุนตามวัตถุประสงค์</t>
  </si>
  <si>
    <t xml:space="preserve">              3.3  เงินอุดหนุนเฉพาะกิจ</t>
  </si>
  <si>
    <t>รายจ่าย  (รวมทั้งสิ้น)</t>
  </si>
  <si>
    <t>ก.  รายจ่ายประจำ  (รวม)</t>
  </si>
  <si>
    <t xml:space="preserve">      1.  รายจ่ายงบกลาง</t>
  </si>
  <si>
    <t xml:space="preserve">      4.  หมวดค่าตอบแทนใช้สอย และวัสดุ</t>
  </si>
  <si>
    <t xml:space="preserve">      5.  หมวดค่าสาธารณูปโภค</t>
  </si>
  <si>
    <t xml:space="preserve">      6.  หมวดเงินอุดหนุน</t>
  </si>
  <si>
    <t xml:space="preserve">      7.  หมวดรายจ่ายอื่น ๆ </t>
  </si>
  <si>
    <t>ข.  รายจ่ายเพื่อการลงทุน  (รวม)</t>
  </si>
  <si>
    <t xml:space="preserve">      1.  หมวดค่าครุภัณฑ์ที่ดินและสิ่งก่อสร้าง</t>
  </si>
  <si>
    <t>รายจ่ายจริง</t>
  </si>
  <si>
    <t>เงินอุดหนุนเฉพาะกิจ</t>
  </si>
  <si>
    <t xml:space="preserve">             1.10 ค่าภาษีมูลค่าเพิ่มตามพ.ร.บ.แผนกระจายอำนาจ</t>
  </si>
  <si>
    <t xml:space="preserve">             1.1  ภาษีมูลค่าเพิ่ม 1 ใน 9</t>
  </si>
  <si>
    <t xml:space="preserve">              2.3  ค่าใบอนุญาตการพนัน</t>
  </si>
  <si>
    <t>เงินลูกหนี้ - เจ้าหนี้</t>
  </si>
  <si>
    <t>13. รายจ่ายผลัดส่งใบสำคัญ</t>
  </si>
  <si>
    <t>14. รายจ่ายรอจ่าย</t>
  </si>
  <si>
    <t>15. เงินสำรองรายรับ</t>
  </si>
  <si>
    <t>งบแสดงฐานะการเงิน</t>
  </si>
  <si>
    <t>ทรัพย์สิน</t>
  </si>
  <si>
    <t>ทรัพย์สินตามงบทรัพย์สิน  (หมายเหตุ1)</t>
  </si>
  <si>
    <t>เงินสด เงินฝากธนาคารและเงินฝากคลังจังหวัด (หมายเหตุ 2)</t>
  </si>
  <si>
    <t>เงินอุดหนุนเฉพาะกิจฝากคลังจังหวัด</t>
  </si>
  <si>
    <t>ทุนทรัพย์สิน  (หมายเหตุ 1)</t>
  </si>
  <si>
    <t>เจ้าหนี้  (หมายเหตุ 3)</t>
  </si>
  <si>
    <t>เงินรับฝากต่าง ๆ (หมายเหตุ 4)</t>
  </si>
  <si>
    <t>รายจ่ายค้างจ่าย (หมายเหตุ 5)</t>
  </si>
  <si>
    <t>รายจ่ายผัดส่งใบสำคัญ  (หมายเหตุ 6)</t>
  </si>
  <si>
    <t>รายจ่ายรอจ่าย   (หมายเหตุ 7)</t>
  </si>
  <si>
    <t>เงินสะสม  (หมายเหตุ 8)</t>
  </si>
  <si>
    <t>ลูกหนี้ - ภาษีโรงเรือน                                        -</t>
  </si>
  <si>
    <t xml:space="preserve">        หมายเหตุ        ประกอบงบแสดงฐานะการเงิน</t>
  </si>
  <si>
    <t xml:space="preserve">        เงินรับฝาก   (หมายเหตุ 4)</t>
  </si>
  <si>
    <t>ภาษีหัก ณ ที่จ่าย</t>
  </si>
  <si>
    <t>เงินประกันสัญญา</t>
  </si>
  <si>
    <t>ค่าใช้จ่ายในการจัดเก็บ ภ.บ.ท.%</t>
  </si>
  <si>
    <t>เงินส่วนลดภาษีในการจัดเก็บ ภ.บ.ท. 6%</t>
  </si>
  <si>
    <t>เงินทุนโครงการเศรษฐกิจชุมชนหมู่บ้านละแสน</t>
  </si>
  <si>
    <t xml:space="preserve">                รวม</t>
  </si>
  <si>
    <t>รายจ่ายผัดส่งใบสำคัญ   (หมายเหตุ 6)</t>
  </si>
  <si>
    <t>.........................................................................</t>
  </si>
  <si>
    <t xml:space="preserve"> รวม</t>
  </si>
  <si>
    <t xml:space="preserve">  หมายเหตุ             ประกอบงบแสดงฐานะการเงิน</t>
  </si>
  <si>
    <t xml:space="preserve">  เงินสด              เงินฝากธนาคารและเงินฝากคลัง  (หมายเหตุ 2)</t>
  </si>
  <si>
    <t>เงินฝากธนาคาร</t>
  </si>
  <si>
    <t xml:space="preserve">     หนี้สินและเงินสะสม</t>
  </si>
  <si>
    <t>งบทดลอง (หลังปิดบัญชี)</t>
  </si>
  <si>
    <t>110201</t>
  </si>
  <si>
    <t>110203</t>
  </si>
  <si>
    <t xml:space="preserve">              เงินทุนสำรองเงินสะสม  25%</t>
  </si>
  <si>
    <t>หมวดภาษีจัดสรร</t>
  </si>
  <si>
    <t>หมวดเงินเดือน(ฝ่ายการเมือง)</t>
  </si>
  <si>
    <t>หมวดเงินเดือน(ฝ่ายประจำ)</t>
  </si>
  <si>
    <t xml:space="preserve">            2.3 ค่าธรรมเนียมเกี่ยวกับใบอนุญาตขายสุรา</t>
  </si>
  <si>
    <t xml:space="preserve">            3.2  ค่าเช่าสถานที่และบริการ</t>
  </si>
  <si>
    <t xml:space="preserve">      2.  หมวดเงินเดือน(ฝ่ายการเมือง)</t>
  </si>
  <si>
    <t xml:space="preserve">      3.  หมวดเงินเดือน(ฝ่ายประจำ)</t>
  </si>
  <si>
    <t xml:space="preserve">    รวมเงินสะสมทั้งหมด</t>
  </si>
  <si>
    <t xml:space="preserve">             - ภาษีบำรุงท้องที่                                     -</t>
  </si>
  <si>
    <t xml:space="preserve">              -ภาษีป้าย                                                -</t>
  </si>
  <si>
    <t xml:space="preserve">เงินอุดหนุนค่าเบี้ยยังชีพผู้สูงอายุตามนโยบายส่งคืน    </t>
  </si>
  <si>
    <t>16.เงินอุดหนุนค่าเบี้ยยังชีพผู้สูงอายุตามนโยบายรัฐบาลส่งคืน</t>
  </si>
  <si>
    <t>เงินอุดหนุนค่าเบี้ยยังชีพผู้สูงอายุตามนโยบาย</t>
  </si>
  <si>
    <t xml:space="preserve">            2.4  ค่าธรรมเนียมจดทะเบียนพาณิชย์</t>
  </si>
  <si>
    <t xml:space="preserve">             1.5  ค่าธรรมเนียมน้ำบาดาล</t>
  </si>
  <si>
    <t>ค.รายจ่ายจากเงินอุดหนุนเฉพาะกิจ</t>
  </si>
  <si>
    <t xml:space="preserve">      1.ค่าเบี้ยยังชีพผู้สูงอายุ พิการ</t>
  </si>
  <si>
    <t xml:space="preserve">      2.ค่าสนับสนุนศพด.</t>
  </si>
  <si>
    <t xml:space="preserve">     3.โครงการพัฒนาครอบครัวชุมชน</t>
  </si>
  <si>
    <t xml:space="preserve">     4.โครงการสร้างสรรค์พื้นที่เด็กและเยาวชน</t>
  </si>
  <si>
    <t>หมายเหตุ     3</t>
  </si>
  <si>
    <t>ชื่อเจ้าหนี้/โครงการที่ขอกู้/จำนวนที่ขอกู้</t>
  </si>
  <si>
    <t xml:space="preserve"> สัญญาเลขที่</t>
  </si>
  <si>
    <t>วันที่</t>
  </si>
  <si>
    <t>เงินต้นค้างชำระ</t>
  </si>
  <si>
    <t>ปีสิ้นสุดสัญญา</t>
  </si>
  <si>
    <t>รวม</t>
  </si>
  <si>
    <t>องค์การบริหารส่วนตำบลสามพระยา</t>
  </si>
  <si>
    <t>องค์การบริหารส่วนตำบลสามพระยา  อำเภอชะอำ  จังหวัดเพชรบุรี</t>
  </si>
  <si>
    <t xml:space="preserve">                 ธ.ก.ส. สาขาชะอำ   ประเภทออมทรัพย์</t>
  </si>
  <si>
    <t>องค์การบริหารส่วนตำบลสามพระยา  อำเภอชะอำ  จัหวัดเพชรบุรี</t>
  </si>
  <si>
    <t>ณ  วันที่   30  กันยายน     2556</t>
  </si>
  <si>
    <t>ณ  วันที่  30  กันยายน  2556</t>
  </si>
  <si>
    <t xml:space="preserve">              เงินสะสมที่นำไปใช้ได้ 30 ก.ย. 2556</t>
  </si>
  <si>
    <t xml:space="preserve">            เงินทุนสำรองเงินสะสม ณ วันที่ 30 กันยายน 2556  </t>
  </si>
  <si>
    <t>ณ  วันที่   30   กันยายน    2556</t>
  </si>
  <si>
    <t>ณ   วันที่   30  กันยายน   2556</t>
  </si>
  <si>
    <t xml:space="preserve">เงินฝากธนาคาร (ออมทรัพย์) เลขที่ 104-2-16372-3 </t>
  </si>
  <si>
    <t xml:space="preserve">เงินฝากธนาคาร (ออมทรัพย์) เลขที่ 104-2-31194-0  </t>
  </si>
  <si>
    <t xml:space="preserve">เงินฝากธนาคาร (กระแสรายวัน) เลขที่ 717-6-01624-0 </t>
  </si>
  <si>
    <r>
      <t>หมายเหตุ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ประกอบงบทดลอง หลังปิดบัญชี</t>
    </r>
  </si>
  <si>
    <r>
      <t>เงินรับฝาก</t>
    </r>
    <r>
      <rPr>
        <sz val="16"/>
        <rFont val="TH SarabunPSK"/>
        <family val="2"/>
      </rPr>
      <t xml:space="preserve">  (หมายเหตุ 2)</t>
    </r>
  </si>
  <si>
    <r>
      <t>บวก</t>
    </r>
    <r>
      <rPr>
        <sz val="16"/>
        <rFont val="TH SarabunPSK"/>
        <family val="2"/>
      </rPr>
      <t xml:space="preserve">      รับจริงสูงกว่ารายจ่ายจริง</t>
    </r>
  </si>
  <si>
    <t xml:space="preserve">             เงินสะสม  1 ต.ค. 55</t>
  </si>
  <si>
    <t xml:space="preserve">                   1.  เงินทุนสำรองสะสม 25% 1 ต.ค.55</t>
  </si>
  <si>
    <r>
      <t xml:space="preserve">                   </t>
    </r>
    <r>
      <rPr>
        <u val="single"/>
        <sz val="16"/>
        <rFont val="TH SarabunPSK"/>
        <family val="2"/>
      </rPr>
      <t xml:space="preserve">บวก </t>
    </r>
    <r>
      <rPr>
        <sz val="16"/>
        <rFont val="TH SarabunPSK"/>
        <family val="2"/>
      </rPr>
      <t xml:space="preserve"> เงินสะสม25 % 30 ก.ย.56</t>
    </r>
  </si>
  <si>
    <t>องค์การบริหารส่วนตำบลสามพระยา  อำเภอชะอำ   จังหวัดเพชรบุรี</t>
  </si>
  <si>
    <t>งบรายรับ - รายจ่ายตามงบประมาณประจำปี 2556</t>
  </si>
  <si>
    <t>ณ  วันที่  1  ตุลาคม  2555 ถึงวันที่  30  กันยายน  2556</t>
  </si>
  <si>
    <t>บัญชีรายละเอียดรายรับ - รายจ่ายประจำปีงบประมาณ 2556</t>
  </si>
  <si>
    <t xml:space="preserve"> ณ  วันที่  30  กันยายน   2556</t>
  </si>
  <si>
    <t xml:space="preserve">                 กรุงไทย สาขาชะอำ ประเภทกระแสรายวัน</t>
  </si>
  <si>
    <t xml:space="preserve">                       เลขที่  104-2-16372-3 </t>
  </si>
  <si>
    <t xml:space="preserve">                       เลขที่  104-2-31194-0 </t>
  </si>
  <si>
    <t>เงินฝากธนาคาร (กระแสรายวัน) เลขที่ 104-5-00006-1</t>
  </si>
  <si>
    <t xml:space="preserve">                       เลขที่  104-5-00006-1</t>
  </si>
  <si>
    <t xml:space="preserve">                       เลขที่  717-6-01624-0 </t>
  </si>
  <si>
    <t xml:space="preserve">                 ธ.ก.ส. สาขาชะอำ   ประเภทกระแสรายวัน</t>
  </si>
  <si>
    <t>เงินฝากธนาคาร (ประจำ) เลขที่ 104-4-11207-5</t>
  </si>
  <si>
    <t>เงินเดือน(ฝ่ายการเมือง)</t>
  </si>
  <si>
    <t>เงินเดือน(ฝ่ายประจำ)</t>
  </si>
  <si>
    <t>เงินรายรับ (หมายเหตุ 1)</t>
  </si>
  <si>
    <t>400000</t>
  </si>
  <si>
    <t>เงินรายจ่ายค้างจ่าย</t>
  </si>
  <si>
    <t xml:space="preserve">           รายจ่ายค้างจ่าย(เบิกตัดปี)</t>
  </si>
  <si>
    <t>รับคืนเงินค่าวัสดุ(อาหารเสริม นม)</t>
  </si>
  <si>
    <t>เช็คคืน</t>
  </si>
  <si>
    <r>
      <t>หัก</t>
    </r>
    <r>
      <rPr>
        <sz val="16"/>
        <rFont val="TH SarabunPSK"/>
        <family val="2"/>
      </rPr>
      <t xml:space="preserve">       จ่ายขาดเงินสะสม</t>
    </r>
  </si>
  <si>
    <t>110202</t>
  </si>
  <si>
    <t>หมวดเงินอุดหนุนทั่วไป</t>
  </si>
  <si>
    <t xml:space="preserve">หมวดค่าตอบแทน </t>
  </si>
  <si>
    <t>หมวดค่าวัสดุ</t>
  </si>
  <si>
    <t>หมวดค่าใช้สอย</t>
  </si>
  <si>
    <t xml:space="preserve">     รวมเงินตามประมาณการรายรับทั้งสิ้น</t>
  </si>
  <si>
    <t>เงินอุดหนุนที่รัฐบาลให้โดยระบุวัตถุประสงค์</t>
  </si>
  <si>
    <t>รวมเงินรายรับทั้งสิ้น</t>
  </si>
  <si>
    <t>รวมเงินอุดหนุนที่รัฐบาลให้โดยระบุวัตถุประสงค์</t>
  </si>
  <si>
    <t>รายจ่ายที่จ่ายเงินอุดหนุนที่รัฐบาลให้โดยระบุวัตถุประสงค์</t>
  </si>
  <si>
    <t>รวมรายจ่ายทั้งสิ้น</t>
  </si>
  <si>
    <t xml:space="preserve">(ลงชื่อ).............................................   (ลงชื่อ)...................................           (ลงชื่อ)....................................... </t>
  </si>
  <si>
    <t xml:space="preserve">      (นางสาวรจนา    ภู่มาลา)                (นายเชิงชาย    ศรียานงค์)                  (นายเชิงชาย  ศรียานงค์)</t>
  </si>
  <si>
    <t>ปฏิบัติหน้าที่นายกองค์การบริหารส่วนตำบล</t>
  </si>
  <si>
    <t xml:space="preserve">          ผู้อำนวยการกองคลัง              ปลัดองค์การบริหารส่วนตำบล                 ปลัดองค์การบริหารส่วนตำบล</t>
  </si>
  <si>
    <t>หมายเหตุ 3</t>
  </si>
  <si>
    <t>ผู้สูงอายุ</t>
  </si>
  <si>
    <t>พิการ</t>
  </si>
  <si>
    <t>เงินเดือนครู</t>
  </si>
  <si>
    <t>ค่าจ้างชั่วคราว</t>
  </si>
  <si>
    <t>ประกันสังคม</t>
  </si>
  <si>
    <t>วัสดุคอมฯ</t>
  </si>
  <si>
    <t>วัสดุการศึกษา</t>
  </si>
  <si>
    <t>ยาเสพติด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</si>
</sst>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_-* #,##0.000_-;\-* #,##0.000_-;_-* &quot;-&quot;??_-;_-@_-"/>
    <numFmt numFmtId="189" formatCode="_-* #,##0.0000_-;\-* #,##0.0000_-;_-* &quot;-&quot;??_-;_-@_-"/>
    <numFmt numFmtId="190" formatCode="_-* #,##0.0_-;\-* #,##0.0_-;_-* &quot;-&quot;??_-;_-@_-"/>
    <numFmt numFmtId="191" formatCode="_-* #,##0_-;\-* #,##0_-;_-* &quot;-&quot;??_-;_-@_-"/>
  </numFmts>
  <fonts count="44">
    <font>
      <sz val="14"/>
      <name val="Angsana New"/>
      <family val="0"/>
    </font>
    <font>
      <sz val="8"/>
      <name val="Angsana New"/>
      <family val="1"/>
    </font>
    <font>
      <sz val="14"/>
      <name val="TH SarabunPSK"/>
      <family val="2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sz val="14"/>
      <name val="TH SarabunPSK"/>
      <family val="2"/>
    </font>
    <font>
      <u val="single"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3" fontId="2" fillId="0" borderId="11" xfId="36" applyNumberFormat="1" applyFont="1" applyBorder="1" applyAlignment="1">
      <alignment horizontal="right"/>
    </xf>
    <xf numFmtId="43" fontId="2" fillId="0" borderId="13" xfId="0" applyNumberFormat="1" applyFont="1" applyBorder="1" applyAlignment="1">
      <alignment horizontal="center"/>
    </xf>
    <xf numFmtId="43" fontId="2" fillId="0" borderId="15" xfId="36" applyNumberFormat="1" applyFont="1" applyBorder="1" applyAlignment="1">
      <alignment/>
    </xf>
    <xf numFmtId="43" fontId="2" fillId="0" borderId="16" xfId="36" applyNumberFormat="1" applyFont="1" applyBorder="1" applyAlignment="1">
      <alignment/>
    </xf>
    <xf numFmtId="43" fontId="2" fillId="0" borderId="17" xfId="0" applyNumberFormat="1" applyFont="1" applyBorder="1" applyAlignment="1">
      <alignment horizontal="center"/>
    </xf>
    <xf numFmtId="43" fontId="2" fillId="0" borderId="14" xfId="36" applyNumberFormat="1" applyFont="1" applyBorder="1" applyAlignment="1">
      <alignment/>
    </xf>
    <xf numFmtId="43" fontId="2" fillId="0" borderId="13" xfId="0" applyNumberFormat="1" applyFont="1" applyBorder="1" applyAlignment="1" quotePrefix="1">
      <alignment horizontal="center"/>
    </xf>
    <xf numFmtId="43" fontId="2" fillId="0" borderId="11" xfId="36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3" fontId="2" fillId="0" borderId="18" xfId="36" applyNumberFormat="1" applyFont="1" applyBorder="1" applyAlignment="1">
      <alignment/>
    </xf>
    <xf numFmtId="43" fontId="2" fillId="0" borderId="19" xfId="0" applyNumberFormat="1" applyFont="1" applyBorder="1" applyAlignment="1">
      <alignment horizontal="center"/>
    </xf>
    <xf numFmtId="43" fontId="2" fillId="0" borderId="20" xfId="36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/>
    </xf>
    <xf numFmtId="4" fontId="6" fillId="0" borderId="0" xfId="0" applyNumberFormat="1" applyFont="1" applyAlignment="1">
      <alignment/>
    </xf>
    <xf numFmtId="43" fontId="5" fillId="0" borderId="0" xfId="36" applyFont="1" applyAlignment="1">
      <alignment horizontal="right"/>
    </xf>
    <xf numFmtId="43" fontId="5" fillId="0" borderId="0" xfId="36" applyFont="1" applyAlignment="1">
      <alignment/>
    </xf>
    <xf numFmtId="43" fontId="5" fillId="0" borderId="10" xfId="36" applyFont="1" applyBorder="1" applyAlignment="1">
      <alignment/>
    </xf>
    <xf numFmtId="0" fontId="5" fillId="0" borderId="0" xfId="0" applyFont="1" applyAlignment="1">
      <alignment horizontal="left"/>
    </xf>
    <xf numFmtId="43" fontId="5" fillId="0" borderId="10" xfId="36" applyFont="1" applyBorder="1" applyAlignment="1">
      <alignment horizontal="right"/>
    </xf>
    <xf numFmtId="43" fontId="5" fillId="0" borderId="12" xfId="36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0" xfId="36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5" xfId="0" applyNumberFormat="1" applyFont="1" applyBorder="1" applyAlignment="1">
      <alignment horizontal="center"/>
    </xf>
    <xf numFmtId="0" fontId="8" fillId="0" borderId="26" xfId="0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6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/>
    </xf>
    <xf numFmtId="43" fontId="2" fillId="0" borderId="13" xfId="36" applyNumberFormat="1" applyFont="1" applyBorder="1" applyAlignment="1">
      <alignment/>
    </xf>
    <xf numFmtId="43" fontId="2" fillId="0" borderId="27" xfId="36" applyNumberFormat="1" applyFont="1" applyBorder="1" applyAlignment="1">
      <alignment/>
    </xf>
    <xf numFmtId="43" fontId="2" fillId="0" borderId="27" xfId="36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3" fontId="2" fillId="0" borderId="27" xfId="36" applyNumberFormat="1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43" fontId="2" fillId="0" borderId="26" xfId="36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3" fontId="2" fillId="0" borderId="10" xfId="36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3" fontId="2" fillId="0" borderId="15" xfId="36" applyNumberFormat="1" applyFont="1" applyBorder="1" applyAlignment="1">
      <alignment horizontal="center"/>
    </xf>
    <xf numFmtId="43" fontId="2" fillId="0" borderId="26" xfId="36" applyNumberFormat="1" applyFont="1" applyBorder="1" applyAlignment="1">
      <alignment horizontal="center"/>
    </xf>
    <xf numFmtId="43" fontId="2" fillId="0" borderId="26" xfId="36" applyNumberFormat="1" applyFont="1" applyBorder="1" applyAlignment="1">
      <alignment horizontal="right"/>
    </xf>
    <xf numFmtId="43" fontId="2" fillId="0" borderId="14" xfId="36" applyNumberFormat="1" applyFont="1" applyBorder="1" applyAlignment="1">
      <alignment horizontal="center"/>
    </xf>
    <xf numFmtId="43" fontId="2" fillId="0" borderId="22" xfId="36" applyNumberFormat="1" applyFont="1" applyBorder="1" applyAlignment="1">
      <alignment/>
    </xf>
    <xf numFmtId="0" fontId="2" fillId="0" borderId="16" xfId="0" applyFont="1" applyBorder="1" applyAlignment="1">
      <alignment/>
    </xf>
    <xf numFmtId="43" fontId="2" fillId="0" borderId="14" xfId="36" applyFont="1" applyBorder="1" applyAlignment="1">
      <alignment/>
    </xf>
    <xf numFmtId="43" fontId="2" fillId="0" borderId="26" xfId="36" applyFont="1" applyFill="1" applyBorder="1" applyAlignment="1">
      <alignment/>
    </xf>
    <xf numFmtId="43" fontId="2" fillId="0" borderId="15" xfId="36" applyFont="1" applyFill="1" applyBorder="1" applyAlignment="1">
      <alignment/>
    </xf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4" fontId="2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7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3" fontId="5" fillId="0" borderId="28" xfId="36" applyFont="1" applyBorder="1" applyAlignment="1">
      <alignment/>
    </xf>
    <xf numFmtId="43" fontId="5" fillId="0" borderId="0" xfId="36" applyFont="1" applyAlignment="1">
      <alignment horizontal="center"/>
    </xf>
    <xf numFmtId="43" fontId="5" fillId="0" borderId="29" xfId="36" applyFont="1" applyBorder="1" applyAlignment="1">
      <alignment/>
    </xf>
    <xf numFmtId="43" fontId="5" fillId="0" borderId="0" xfId="36" applyFont="1" applyAlignment="1">
      <alignment/>
    </xf>
    <xf numFmtId="43" fontId="5" fillId="0" borderId="10" xfId="36" applyFont="1" applyBorder="1" applyAlignment="1">
      <alignment/>
    </xf>
    <xf numFmtId="43" fontId="5" fillId="0" borderId="29" xfId="0" applyNumberFormat="1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36" applyFont="1" applyBorder="1" applyAlignment="1">
      <alignment horizontal="center"/>
    </xf>
    <xf numFmtId="43" fontId="5" fillId="0" borderId="0" xfId="36" applyFont="1" applyBorder="1" applyAlignment="1">
      <alignment horizontal="right"/>
    </xf>
    <xf numFmtId="43" fontId="5" fillId="0" borderId="29" xfId="36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3" fontId="2" fillId="0" borderId="0" xfId="36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43" fontId="2" fillId="0" borderId="0" xfId="36" applyFont="1" applyAlignment="1">
      <alignment/>
    </xf>
    <xf numFmtId="43" fontId="2" fillId="0" borderId="0" xfId="0" applyNumberFormat="1" applyFont="1" applyAlignment="1">
      <alignment/>
    </xf>
    <xf numFmtId="43" fontId="5" fillId="0" borderId="30" xfId="36" applyFont="1" applyBorder="1" applyAlignment="1">
      <alignment horizontal="center"/>
    </xf>
    <xf numFmtId="43" fontId="5" fillId="0" borderId="30" xfId="36" applyFont="1" applyBorder="1" applyAlignment="1">
      <alignment/>
    </xf>
    <xf numFmtId="43" fontId="5" fillId="0" borderId="31" xfId="36" applyFont="1" applyBorder="1" applyAlignment="1">
      <alignment/>
    </xf>
    <xf numFmtId="43" fontId="5" fillId="0" borderId="32" xfId="36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14" xfId="0" applyNumberFormat="1" applyFont="1" applyBorder="1" applyAlignment="1">
      <alignment horizontal="center"/>
    </xf>
    <xf numFmtId="0" fontId="7" fillId="0" borderId="0" xfId="0" applyFont="1" applyAlignment="1">
      <alignment/>
    </xf>
    <xf numFmtId="4" fontId="7" fillId="0" borderId="22" xfId="0" applyNumberFormat="1" applyFont="1" applyBorder="1" applyAlignment="1">
      <alignment/>
    </xf>
    <xf numFmtId="43" fontId="2" fillId="0" borderId="0" xfId="36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7" fillId="0" borderId="14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SheetLayoutView="100" zoomScalePageLayoutView="0" workbookViewId="0" topLeftCell="A1">
      <selection activeCell="E12" sqref="E12"/>
    </sheetView>
  </sheetViews>
  <sheetFormatPr defaultColWidth="9.33203125" defaultRowHeight="21" customHeight="1"/>
  <cols>
    <col min="1" max="3" width="9.33203125" style="1" customWidth="1"/>
    <col min="4" max="4" width="21" style="1" customWidth="1"/>
    <col min="5" max="5" width="12" style="1" customWidth="1"/>
    <col min="6" max="6" width="17.5" style="1" customWidth="1"/>
    <col min="7" max="7" width="5.83203125" style="1" hidden="1" customWidth="1"/>
    <col min="8" max="8" width="18" style="1" customWidth="1"/>
    <col min="9" max="16384" width="9.33203125" style="1" customWidth="1"/>
  </cols>
  <sheetData>
    <row r="1" spans="1:8" ht="21" customHeight="1">
      <c r="A1" s="182" t="s">
        <v>199</v>
      </c>
      <c r="B1" s="183"/>
      <c r="C1" s="183"/>
      <c r="D1" s="183"/>
      <c r="E1" s="183"/>
      <c r="F1" s="183"/>
      <c r="G1" s="183"/>
      <c r="H1" s="183"/>
    </row>
    <row r="2" spans="1:8" ht="21" customHeight="1">
      <c r="A2" s="183" t="s">
        <v>191</v>
      </c>
      <c r="B2" s="183"/>
      <c r="C2" s="183"/>
      <c r="D2" s="183"/>
      <c r="E2" s="183"/>
      <c r="F2" s="183"/>
      <c r="G2" s="183"/>
      <c r="H2" s="183"/>
    </row>
    <row r="3" spans="1:8" ht="21" customHeight="1">
      <c r="A3" s="24"/>
      <c r="B3" s="183"/>
      <c r="C3" s="183"/>
      <c r="D3" s="183"/>
      <c r="E3" s="24"/>
      <c r="F3" s="24"/>
      <c r="G3" s="24"/>
      <c r="H3" s="24"/>
    </row>
    <row r="4" spans="1:8" ht="21" customHeight="1">
      <c r="A4" s="24"/>
      <c r="B4" s="184" t="s">
        <v>200</v>
      </c>
      <c r="C4" s="179"/>
      <c r="D4" s="179"/>
      <c r="E4" s="24"/>
      <c r="F4" s="26"/>
      <c r="G4" s="24"/>
      <c r="H4" s="24"/>
    </row>
    <row r="5" spans="1:8" ht="21" customHeight="1">
      <c r="A5" s="24"/>
      <c r="B5" s="179" t="s">
        <v>68</v>
      </c>
      <c r="C5" s="179"/>
      <c r="D5" s="179"/>
      <c r="E5" s="24"/>
      <c r="F5" s="27">
        <v>142375</v>
      </c>
      <c r="G5" s="24"/>
      <c r="H5" s="26"/>
    </row>
    <row r="6" spans="1:8" ht="21" customHeight="1">
      <c r="A6" s="24"/>
      <c r="B6" s="179" t="s">
        <v>69</v>
      </c>
      <c r="C6" s="179"/>
      <c r="D6" s="179"/>
      <c r="E6" s="24"/>
      <c r="F6" s="28">
        <v>1483.65</v>
      </c>
      <c r="G6" s="24"/>
      <c r="H6" s="29"/>
    </row>
    <row r="7" spans="1:8" ht="21" customHeight="1">
      <c r="A7" s="24"/>
      <c r="B7" s="177" t="s">
        <v>70</v>
      </c>
      <c r="C7" s="177"/>
      <c r="D7" s="177"/>
      <c r="E7" s="24"/>
      <c r="F7" s="28">
        <v>1780.38</v>
      </c>
      <c r="G7" s="24"/>
      <c r="H7" s="23"/>
    </row>
    <row r="8" spans="2:8" ht="21" customHeight="1">
      <c r="B8" s="177" t="s">
        <v>71</v>
      </c>
      <c r="C8" s="177"/>
      <c r="D8" s="177"/>
      <c r="E8" s="24"/>
      <c r="F8" s="28">
        <v>295973.48</v>
      </c>
      <c r="G8" s="24"/>
      <c r="H8" s="23"/>
    </row>
    <row r="9" spans="2:8" ht="21" customHeight="1">
      <c r="B9" s="30" t="s">
        <v>171</v>
      </c>
      <c r="C9" s="30"/>
      <c r="D9" s="30"/>
      <c r="E9" s="24"/>
      <c r="F9" s="31">
        <v>0</v>
      </c>
      <c r="G9" s="24"/>
      <c r="H9" s="23"/>
    </row>
    <row r="10" spans="2:8" ht="21" customHeight="1">
      <c r="B10" s="179" t="s">
        <v>72</v>
      </c>
      <c r="C10" s="179"/>
      <c r="D10" s="179"/>
      <c r="E10" s="24"/>
      <c r="F10" s="31">
        <f>SUM(F5:F9)</f>
        <v>441612.51</v>
      </c>
      <c r="G10" s="24"/>
      <c r="H10" s="23"/>
    </row>
    <row r="11" spans="2:8" ht="21" customHeight="1">
      <c r="B11" s="24"/>
      <c r="C11" s="24"/>
      <c r="D11" s="24"/>
      <c r="E11" s="24"/>
      <c r="F11" s="24"/>
      <c r="G11" s="24"/>
      <c r="H11" s="24"/>
    </row>
    <row r="36" spans="1:8" ht="21" customHeight="1">
      <c r="A36" s="180"/>
      <c r="B36" s="180"/>
      <c r="C36" s="180"/>
      <c r="D36" s="40"/>
      <c r="E36" s="42"/>
      <c r="F36" s="40"/>
      <c r="G36" s="40"/>
      <c r="H36" s="40"/>
    </row>
    <row r="37" spans="1:8" ht="21" customHeight="1">
      <c r="A37" s="180"/>
      <c r="B37" s="180"/>
      <c r="C37" s="180"/>
      <c r="D37" s="40"/>
      <c r="E37" s="42"/>
      <c r="F37" s="40"/>
      <c r="G37" s="40"/>
      <c r="H37" s="40"/>
    </row>
    <row r="38" spans="1:8" ht="21" customHeight="1">
      <c r="A38" s="180"/>
      <c r="B38" s="180"/>
      <c r="C38" s="180"/>
      <c r="D38" s="40"/>
      <c r="E38" s="42"/>
      <c r="F38" s="40"/>
      <c r="G38" s="40"/>
      <c r="H38" s="40"/>
    </row>
    <row r="39" spans="1:8" ht="21" customHeight="1">
      <c r="A39" s="180"/>
      <c r="B39" s="180"/>
      <c r="C39" s="180"/>
      <c r="D39" s="40"/>
      <c r="E39" s="42"/>
      <c r="F39" s="40"/>
      <c r="G39" s="40"/>
      <c r="H39" s="40"/>
    </row>
    <row r="40" spans="1:5" ht="21" customHeight="1">
      <c r="A40" s="181"/>
      <c r="B40" s="181"/>
      <c r="C40" s="181"/>
      <c r="E40" s="43"/>
    </row>
    <row r="41" spans="1:5" ht="21" customHeight="1">
      <c r="A41" s="178"/>
      <c r="B41" s="178"/>
      <c r="C41" s="178"/>
      <c r="E41" s="43"/>
    </row>
    <row r="42" spans="1:5" ht="21" customHeight="1">
      <c r="A42" s="178"/>
      <c r="B42" s="178"/>
      <c r="C42" s="178"/>
      <c r="E42" s="43"/>
    </row>
  </sheetData>
  <sheetProtection/>
  <mergeCells count="16">
    <mergeCell ref="A1:H1"/>
    <mergeCell ref="A2:H2"/>
    <mergeCell ref="B3:D3"/>
    <mergeCell ref="B4:D4"/>
    <mergeCell ref="B5:D5"/>
    <mergeCell ref="B6:D6"/>
    <mergeCell ref="B7:D7"/>
    <mergeCell ref="B8:D8"/>
    <mergeCell ref="A41:C41"/>
    <mergeCell ref="A42:C42"/>
    <mergeCell ref="B10:D10"/>
    <mergeCell ref="A36:C36"/>
    <mergeCell ref="A37:C37"/>
    <mergeCell ref="A38:C38"/>
    <mergeCell ref="A39:C39"/>
    <mergeCell ref="A40:C40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view="pageBreakPreview" zoomScaleSheetLayoutView="100" zoomScalePageLayoutView="0" workbookViewId="0" topLeftCell="A13">
      <selection activeCell="F8" sqref="F8"/>
    </sheetView>
  </sheetViews>
  <sheetFormatPr defaultColWidth="9.33203125" defaultRowHeight="21"/>
  <cols>
    <col min="1" max="1" width="12.5" style="1" customWidth="1"/>
    <col min="2" max="2" width="13.33203125" style="1" customWidth="1"/>
    <col min="3" max="3" width="11.83203125" style="1" customWidth="1"/>
    <col min="4" max="4" width="3.66015625" style="1" hidden="1" customWidth="1"/>
    <col min="5" max="5" width="12" style="1" customWidth="1"/>
    <col min="6" max="6" width="12.5" style="1" customWidth="1"/>
    <col min="7" max="7" width="1.3359375" style="1" hidden="1" customWidth="1"/>
    <col min="8" max="11" width="9.33203125" style="1" hidden="1" customWidth="1"/>
    <col min="12" max="12" width="15.33203125" style="1" customWidth="1"/>
    <col min="13" max="13" width="18.16015625" style="1" customWidth="1"/>
    <col min="14" max="20" width="9.33203125" style="1" customWidth="1"/>
    <col min="21" max="21" width="9.5" style="1" customWidth="1"/>
    <col min="22" max="22" width="4" style="1" customWidth="1"/>
    <col min="23" max="16384" width="9.33203125" style="1" customWidth="1"/>
  </cols>
  <sheetData>
    <row r="1" spans="1:13" ht="21">
      <c r="A1" s="183" t="s">
        <v>186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21">
      <c r="A2" s="183" t="s">
        <v>127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21">
      <c r="A3" s="183" t="s">
        <v>209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 ht="21">
      <c r="A4" s="186" t="s">
        <v>128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21.75" thickBot="1">
      <c r="A5" s="35" t="s">
        <v>129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129">
        <v>34788503.2</v>
      </c>
    </row>
    <row r="6" spans="1:13" ht="21.75" thickTop="1">
      <c r="A6" s="35" t="s">
        <v>130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3">
        <v>10700405.17</v>
      </c>
    </row>
    <row r="7" spans="1:13" ht="21">
      <c r="A7" s="35" t="s">
        <v>131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130" t="s">
        <v>5</v>
      </c>
    </row>
    <row r="8" spans="1:13" ht="21">
      <c r="A8" s="35" t="s">
        <v>139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3"/>
    </row>
    <row r="9" spans="1:13" ht="21">
      <c r="A9" s="35" t="s">
        <v>167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3"/>
    </row>
    <row r="10" spans="1:13" ht="21">
      <c r="A10" s="35" t="s">
        <v>168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3"/>
    </row>
    <row r="11" spans="1:13" ht="21">
      <c r="A11" s="35" t="s">
        <v>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130" t="s">
        <v>5</v>
      </c>
    </row>
    <row r="12" spans="1:13" ht="21.75" thickBo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131">
        <f>SUM(M6)</f>
        <v>10700405.17</v>
      </c>
    </row>
    <row r="13" spans="1:13" ht="21.75" thickTop="1">
      <c r="A13" s="186" t="s">
        <v>154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</row>
    <row r="14" spans="1:13" ht="21.75" thickBot="1">
      <c r="A14" s="35" t="s">
        <v>132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129">
        <f>SUM(M5)</f>
        <v>34788503.2</v>
      </c>
    </row>
    <row r="15" spans="1:13" ht="21.75" thickTop="1">
      <c r="A15" s="35" t="s">
        <v>133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130" t="s">
        <v>5</v>
      </c>
    </row>
    <row r="16" spans="1:13" ht="21">
      <c r="A16" s="35" t="s">
        <v>134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132">
        <v>441612.51</v>
      </c>
    </row>
    <row r="17" spans="1:13" ht="21">
      <c r="A17" s="35" t="s">
        <v>135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132">
        <v>4936.75</v>
      </c>
    </row>
    <row r="18" spans="1:13" ht="21">
      <c r="A18" s="35" t="s">
        <v>136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130"/>
    </row>
    <row r="19" spans="1:13" ht="21">
      <c r="A19" s="35" t="s">
        <v>137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132">
        <v>433297</v>
      </c>
    </row>
    <row r="20" spans="1:13" ht="21">
      <c r="A20" s="35" t="s">
        <v>138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133">
        <v>9820558.91</v>
      </c>
    </row>
    <row r="21" spans="1:13" ht="21.75" thickBo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134">
        <f>SUM(M16:M20)</f>
        <v>10700405.17</v>
      </c>
    </row>
    <row r="22" spans="1:13" ht="21.75" thickTop="1">
      <c r="A22" s="24"/>
      <c r="B22" s="24"/>
      <c r="C22" s="24"/>
      <c r="D22" s="24"/>
      <c r="E22" s="24"/>
      <c r="F22" s="135"/>
      <c r="G22" s="24"/>
      <c r="H22" s="24"/>
      <c r="I22" s="24"/>
      <c r="J22" s="24"/>
      <c r="K22" s="24"/>
      <c r="L22" s="24"/>
      <c r="M22" s="24"/>
    </row>
    <row r="23" spans="1:13" ht="21">
      <c r="A23" s="24"/>
      <c r="B23" s="24"/>
      <c r="C23" s="24"/>
      <c r="D23" s="24"/>
      <c r="E23" s="24"/>
      <c r="F23" s="135"/>
      <c r="G23" s="24"/>
      <c r="H23" s="24"/>
      <c r="I23" s="24"/>
      <c r="J23" s="24"/>
      <c r="K23" s="24"/>
      <c r="L23" s="24"/>
      <c r="M23" s="24"/>
    </row>
    <row r="24" spans="1:13" ht="21">
      <c r="A24" s="24"/>
      <c r="B24" s="24"/>
      <c r="C24" s="24"/>
      <c r="D24" s="24"/>
      <c r="E24" s="24"/>
      <c r="F24" s="135"/>
      <c r="G24" s="24"/>
      <c r="H24" s="24"/>
      <c r="I24" s="24"/>
      <c r="J24" s="24"/>
      <c r="K24" s="24"/>
      <c r="L24" s="24"/>
      <c r="M24" s="24"/>
    </row>
    <row r="25" spans="1:13" ht="21">
      <c r="A25" s="24"/>
      <c r="B25" s="24"/>
      <c r="C25" s="24"/>
      <c r="D25" s="24"/>
      <c r="E25" s="24"/>
      <c r="F25" s="135"/>
      <c r="G25" s="24"/>
      <c r="H25" s="24"/>
      <c r="I25" s="24"/>
      <c r="J25" s="24"/>
      <c r="K25" s="24"/>
      <c r="L25" s="24"/>
      <c r="M25" s="24"/>
    </row>
    <row r="26" spans="1:13" ht="21">
      <c r="A26" s="24"/>
      <c r="B26" s="24"/>
      <c r="C26" s="24"/>
      <c r="D26" s="24"/>
      <c r="E26" s="24"/>
      <c r="F26" s="135"/>
      <c r="G26" s="24"/>
      <c r="H26" s="24"/>
      <c r="I26" s="24"/>
      <c r="J26" s="24"/>
      <c r="K26" s="24"/>
      <c r="L26" s="24"/>
      <c r="M26" s="24"/>
    </row>
    <row r="27" spans="1:13" ht="21">
      <c r="A27" s="24"/>
      <c r="B27" s="24"/>
      <c r="C27" s="24"/>
      <c r="D27" s="24"/>
      <c r="E27" s="24"/>
      <c r="F27" s="135"/>
      <c r="G27" s="24"/>
      <c r="H27" s="24"/>
      <c r="I27" s="24"/>
      <c r="J27" s="24"/>
      <c r="K27" s="24"/>
      <c r="L27" s="24"/>
      <c r="M27" s="24"/>
    </row>
    <row r="28" spans="1:13" ht="21">
      <c r="A28" s="24"/>
      <c r="B28" s="24"/>
      <c r="C28" s="24"/>
      <c r="D28" s="24"/>
      <c r="E28" s="24"/>
      <c r="F28" s="135"/>
      <c r="G28" s="24"/>
      <c r="H28" s="24"/>
      <c r="I28" s="24"/>
      <c r="J28" s="24"/>
      <c r="K28" s="24"/>
      <c r="L28" s="24"/>
      <c r="M28" s="24"/>
    </row>
    <row r="29" spans="1:13" ht="21">
      <c r="A29" s="24"/>
      <c r="B29" s="24"/>
      <c r="C29" s="24"/>
      <c r="D29" s="24"/>
      <c r="E29" s="24"/>
      <c r="F29" s="135"/>
      <c r="G29" s="24"/>
      <c r="H29" s="24"/>
      <c r="I29" s="24"/>
      <c r="J29" s="24"/>
      <c r="K29" s="24"/>
      <c r="L29" s="24"/>
      <c r="M29" s="24"/>
    </row>
    <row r="30" spans="1:13" ht="21">
      <c r="A30" s="24"/>
      <c r="B30" s="24"/>
      <c r="C30" s="24"/>
      <c r="D30" s="24"/>
      <c r="E30" s="24"/>
      <c r="F30" s="135"/>
      <c r="G30" s="24"/>
      <c r="H30" s="24"/>
      <c r="I30" s="24"/>
      <c r="J30" s="24"/>
      <c r="K30" s="24"/>
      <c r="L30" s="24"/>
      <c r="M30" s="24"/>
    </row>
    <row r="31" spans="1:13" ht="2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2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2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2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ht="21">
      <c r="A35" s="35" t="s">
        <v>140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21">
      <c r="A36" s="35" t="s">
        <v>141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21">
      <c r="A37" s="24"/>
      <c r="B37" s="25"/>
      <c r="C37" s="25"/>
      <c r="D37" s="25"/>
      <c r="E37" s="25"/>
      <c r="F37" s="25"/>
      <c r="G37" s="24"/>
      <c r="H37" s="24"/>
      <c r="I37" s="24"/>
      <c r="J37" s="24"/>
      <c r="K37" s="24"/>
      <c r="L37" s="24"/>
      <c r="M37" s="24"/>
    </row>
    <row r="38" spans="1:13" ht="21">
      <c r="A38" s="24"/>
      <c r="B38" s="25" t="s">
        <v>142</v>
      </c>
      <c r="C38" s="25"/>
      <c r="D38" s="25"/>
      <c r="E38" s="25"/>
      <c r="F38" s="25"/>
      <c r="G38" s="24"/>
      <c r="H38" s="24"/>
      <c r="I38" s="24"/>
      <c r="J38" s="24"/>
      <c r="K38" s="24"/>
      <c r="L38" s="136"/>
      <c r="M38" s="130" t="s">
        <v>5</v>
      </c>
    </row>
    <row r="39" spans="1:13" ht="21">
      <c r="A39" s="24"/>
      <c r="B39" s="25" t="s">
        <v>143</v>
      </c>
      <c r="C39" s="25"/>
      <c r="D39" s="25"/>
      <c r="E39" s="25"/>
      <c r="F39" s="25"/>
      <c r="G39" s="24"/>
      <c r="H39" s="24"/>
      <c r="I39" s="24"/>
      <c r="J39" s="24"/>
      <c r="K39" s="24"/>
      <c r="L39" s="137"/>
      <c r="M39" s="32">
        <v>142375</v>
      </c>
    </row>
    <row r="40" spans="1:13" ht="21">
      <c r="A40" s="24"/>
      <c r="B40" s="25" t="s">
        <v>144</v>
      </c>
      <c r="C40" s="25"/>
      <c r="D40" s="25"/>
      <c r="E40" s="25"/>
      <c r="F40" s="25"/>
      <c r="G40" s="24"/>
      <c r="H40" s="24"/>
      <c r="I40" s="24"/>
      <c r="J40" s="24"/>
      <c r="K40" s="24"/>
      <c r="L40" s="137"/>
      <c r="M40" s="32">
        <v>1483.65</v>
      </c>
    </row>
    <row r="41" spans="1:13" ht="21">
      <c r="A41" s="24"/>
      <c r="B41" s="30" t="s">
        <v>145</v>
      </c>
      <c r="C41" s="30"/>
      <c r="D41" s="30"/>
      <c r="E41" s="30"/>
      <c r="F41" s="30"/>
      <c r="G41" s="24"/>
      <c r="H41" s="24"/>
      <c r="I41" s="24"/>
      <c r="J41" s="24"/>
      <c r="K41" s="24"/>
      <c r="L41" s="137"/>
      <c r="M41" s="32">
        <v>1780.38</v>
      </c>
    </row>
    <row r="42" spans="1:13" ht="21">
      <c r="A42" s="24"/>
      <c r="B42" s="30" t="s">
        <v>146</v>
      </c>
      <c r="C42" s="30"/>
      <c r="D42" s="30"/>
      <c r="E42" s="30"/>
      <c r="F42" s="30"/>
      <c r="G42" s="24"/>
      <c r="H42" s="24"/>
      <c r="I42" s="24"/>
      <c r="J42" s="24"/>
      <c r="K42" s="24"/>
      <c r="L42" s="137"/>
      <c r="M42" s="32">
        <v>295973.48</v>
      </c>
    </row>
    <row r="43" spans="1:13" ht="21">
      <c r="A43" s="24"/>
      <c r="B43" s="187" t="s">
        <v>169</v>
      </c>
      <c r="C43" s="187"/>
      <c r="D43" s="187"/>
      <c r="E43" s="187"/>
      <c r="F43" s="187"/>
      <c r="G43" s="24"/>
      <c r="H43" s="24"/>
      <c r="I43" s="24"/>
      <c r="J43" s="24"/>
      <c r="K43" s="24"/>
      <c r="L43" s="137"/>
      <c r="M43" s="32">
        <v>0</v>
      </c>
    </row>
    <row r="44" spans="1:13" ht="21.75" thickBot="1">
      <c r="A44" s="24"/>
      <c r="B44" s="23" t="s">
        <v>147</v>
      </c>
      <c r="C44" s="23"/>
      <c r="D44" s="23"/>
      <c r="E44" s="23"/>
      <c r="F44" s="23"/>
      <c r="G44" s="24"/>
      <c r="H44" s="24"/>
      <c r="I44" s="24"/>
      <c r="J44" s="24"/>
      <c r="K44" s="24"/>
      <c r="L44" s="137"/>
      <c r="M44" s="138">
        <f>SUM(M39:M43)</f>
        <v>441612.51</v>
      </c>
    </row>
    <row r="45" spans="1:13" ht="21.75" thickTop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135"/>
      <c r="M45" s="24"/>
    </row>
    <row r="46" spans="1:13" ht="21">
      <c r="A46" s="24"/>
      <c r="B46" s="35" t="s">
        <v>148</v>
      </c>
      <c r="C46" s="35"/>
      <c r="D46" s="35"/>
      <c r="E46" s="35"/>
      <c r="F46" s="35"/>
      <c r="G46" s="24"/>
      <c r="H46" s="24"/>
      <c r="I46" s="24"/>
      <c r="J46" s="24"/>
      <c r="K46" s="24"/>
      <c r="L46" s="135"/>
      <c r="M46" s="24"/>
    </row>
    <row r="47" spans="1:13" ht="21">
      <c r="A47" s="24"/>
      <c r="B47" s="24" t="s">
        <v>149</v>
      </c>
      <c r="C47" s="24"/>
      <c r="D47" s="24"/>
      <c r="E47" s="24"/>
      <c r="F47" s="24"/>
      <c r="G47" s="24"/>
      <c r="H47" s="24"/>
      <c r="I47" s="24"/>
      <c r="J47" s="24"/>
      <c r="K47" s="24"/>
      <c r="L47" s="139"/>
      <c r="M47" s="23" t="s">
        <v>5</v>
      </c>
    </row>
    <row r="48" spans="1:13" ht="21">
      <c r="A48" s="24"/>
      <c r="B48" s="24" t="s">
        <v>149</v>
      </c>
      <c r="C48" s="24"/>
      <c r="D48" s="24"/>
      <c r="E48" s="24"/>
      <c r="F48" s="24"/>
      <c r="G48" s="24"/>
      <c r="H48" s="24"/>
      <c r="I48" s="24"/>
      <c r="J48" s="24"/>
      <c r="K48" s="24"/>
      <c r="L48" s="139"/>
      <c r="M48" s="23" t="s">
        <v>5</v>
      </c>
    </row>
    <row r="49" spans="1:13" ht="21.75" thickBot="1">
      <c r="A49" s="24"/>
      <c r="B49" s="23" t="s">
        <v>150</v>
      </c>
      <c r="C49" s="23"/>
      <c r="D49" s="23"/>
      <c r="E49" s="23"/>
      <c r="F49" s="24"/>
      <c r="G49" s="24"/>
      <c r="H49" s="24"/>
      <c r="I49" s="24"/>
      <c r="J49" s="24"/>
      <c r="K49" s="24"/>
      <c r="L49" s="139"/>
      <c r="M49" s="140" t="s">
        <v>5</v>
      </c>
    </row>
    <row r="50" spans="1:13" ht="21.75" thickTop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ht="2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3" ht="2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2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1:13" ht="2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1:13" ht="2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 ht="2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 ht="2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1:13" ht="2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1:13" ht="2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1:13" ht="2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spans="1:13" ht="2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2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1:13" ht="2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1:13" ht="2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1:13" ht="2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2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1:13" ht="2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1:13" ht="2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1:13" ht="21">
      <c r="A69" s="185" t="s">
        <v>151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</row>
    <row r="70" spans="1:13" ht="21">
      <c r="A70" s="185" t="s">
        <v>152</v>
      </c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</row>
    <row r="71" spans="1:13" ht="2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1:13" ht="21">
      <c r="A72" s="24"/>
      <c r="B72" s="24" t="s">
        <v>4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3" t="s">
        <v>5</v>
      </c>
    </row>
    <row r="73" spans="1:13" ht="21">
      <c r="A73" s="25"/>
      <c r="B73" s="25" t="s">
        <v>153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</row>
    <row r="74" spans="1:13" ht="21">
      <c r="A74" s="25"/>
      <c r="B74" s="25" t="s">
        <v>188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</row>
    <row r="75" spans="1:13" ht="21">
      <c r="A75" s="24"/>
      <c r="B75" s="24" t="s">
        <v>211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32"/>
    </row>
    <row r="76" spans="1:13" ht="21">
      <c r="A76" s="24"/>
      <c r="B76" s="24" t="s">
        <v>212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32"/>
    </row>
    <row r="77" spans="1:13" ht="21">
      <c r="A77" s="24"/>
      <c r="B77" s="25" t="s">
        <v>216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32"/>
    </row>
    <row r="78" spans="1:13" ht="21">
      <c r="A78" s="24"/>
      <c r="B78" s="24" t="s">
        <v>214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32"/>
    </row>
    <row r="79" spans="1:13" ht="21">
      <c r="A79" s="24"/>
      <c r="B79" s="24" t="s">
        <v>210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32"/>
    </row>
    <row r="80" spans="1:13" ht="21">
      <c r="A80" s="24"/>
      <c r="B80" s="24" t="s">
        <v>215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32"/>
    </row>
    <row r="81" spans="1:13" ht="21">
      <c r="A81" s="24"/>
      <c r="B81" s="24" t="s">
        <v>6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130" t="s">
        <v>5</v>
      </c>
    </row>
    <row r="82" spans="1:13" ht="21.75" thickBo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138">
        <f>SUM(M75:M81)</f>
        <v>0</v>
      </c>
    </row>
    <row r="83" spans="1:13" ht="21.75" thickTop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3" ht="2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3" ht="2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3" ht="2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1:13" ht="2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</row>
    <row r="88" spans="1:13" ht="2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</row>
    <row r="89" spans="1:13" ht="2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1:13" ht="2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1:13" ht="2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2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2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1:13" ht="2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1:13" ht="2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1:13" ht="2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1:13" ht="23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</row>
    <row r="98" spans="1:13" ht="2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2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1:13" ht="2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ht="2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ht="2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ht="2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3" ht="2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ht="2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</row>
    <row r="106" spans="1:13" ht="2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1:13" ht="2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</row>
    <row r="108" spans="1:13" ht="2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13" ht="2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</row>
  </sheetData>
  <sheetProtection/>
  <mergeCells count="8">
    <mergeCell ref="A1:M1"/>
    <mergeCell ref="A70:M70"/>
    <mergeCell ref="A2:M2"/>
    <mergeCell ref="A3:M3"/>
    <mergeCell ref="A4:M4"/>
    <mergeCell ref="A13:M13"/>
    <mergeCell ref="B43:F43"/>
    <mergeCell ref="A69:M69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3"/>
  <sheetViews>
    <sheetView view="pageBreakPreview" zoomScaleSheetLayoutView="100" zoomScalePageLayoutView="0" workbookViewId="0" topLeftCell="A61">
      <selection activeCell="B18" sqref="B18"/>
    </sheetView>
  </sheetViews>
  <sheetFormatPr defaultColWidth="9.33203125" defaultRowHeight="21"/>
  <cols>
    <col min="1" max="1" width="45.83203125" style="1" customWidth="1"/>
    <col min="2" max="2" width="16.83203125" style="1" customWidth="1"/>
    <col min="3" max="3" width="6.16015625" style="1" hidden="1" customWidth="1"/>
    <col min="4" max="4" width="16.83203125" style="1" customWidth="1"/>
    <col min="5" max="5" width="6.66015625" style="1" hidden="1" customWidth="1"/>
    <col min="6" max="6" width="6.83203125" style="1" customWidth="1"/>
    <col min="7" max="7" width="16.83203125" style="1" customWidth="1"/>
    <col min="8" max="8" width="3" style="1" hidden="1" customWidth="1"/>
    <col min="9" max="16384" width="9.33203125" style="1" customWidth="1"/>
  </cols>
  <sheetData>
    <row r="1" spans="1:7" ht="18.75">
      <c r="A1" s="178" t="s">
        <v>208</v>
      </c>
      <c r="B1" s="178"/>
      <c r="C1" s="178"/>
      <c r="D1" s="178"/>
      <c r="E1" s="178"/>
      <c r="F1" s="178"/>
      <c r="G1" s="178"/>
    </row>
    <row r="2" spans="1:7" ht="18.75">
      <c r="A2" s="188" t="s">
        <v>205</v>
      </c>
      <c r="B2" s="188"/>
      <c r="C2" s="188"/>
      <c r="D2" s="188"/>
      <c r="E2" s="188"/>
      <c r="F2" s="188"/>
      <c r="G2" s="188"/>
    </row>
    <row r="3" spans="1:7" ht="18.75">
      <c r="A3" s="3" t="s">
        <v>0</v>
      </c>
      <c r="B3" s="4"/>
      <c r="C3" s="4"/>
      <c r="D3" s="4"/>
      <c r="E3" s="4"/>
      <c r="F3" s="5"/>
      <c r="G3" s="5" t="s">
        <v>75</v>
      </c>
    </row>
    <row r="4" spans="1:7" ht="18.75">
      <c r="A4" s="8" t="s">
        <v>76</v>
      </c>
      <c r="B4" s="9"/>
      <c r="C4" s="9"/>
      <c r="D4" s="9"/>
      <c r="E4" s="9"/>
      <c r="F4" s="10"/>
      <c r="G4" s="81">
        <f>SUM(G5+G24)</f>
        <v>13905737.69</v>
      </c>
    </row>
    <row r="5" spans="1:7" ht="18.75">
      <c r="A5" s="8" t="s">
        <v>77</v>
      </c>
      <c r="B5" s="9"/>
      <c r="C5" s="9"/>
      <c r="D5" s="9"/>
      <c r="E5" s="9"/>
      <c r="F5" s="10"/>
      <c r="G5" s="81">
        <f>SUM(G7:G23)</f>
        <v>163926.2</v>
      </c>
    </row>
    <row r="6" spans="1:7" ht="18.75">
      <c r="A6" s="58" t="s">
        <v>78</v>
      </c>
      <c r="B6" s="40"/>
      <c r="C6" s="40"/>
      <c r="D6" s="40"/>
      <c r="E6" s="40"/>
      <c r="F6" s="57"/>
      <c r="G6" s="82"/>
    </row>
    <row r="7" spans="1:7" ht="18.75">
      <c r="A7" s="58" t="s">
        <v>79</v>
      </c>
      <c r="B7" s="40"/>
      <c r="C7" s="40"/>
      <c r="D7" s="40"/>
      <c r="E7" s="40"/>
      <c r="F7" s="57"/>
      <c r="G7" s="82">
        <v>32249</v>
      </c>
    </row>
    <row r="8" spans="1:7" ht="18.75">
      <c r="A8" s="58" t="s">
        <v>80</v>
      </c>
      <c r="B8" s="40"/>
      <c r="C8" s="40"/>
      <c r="D8" s="40"/>
      <c r="E8" s="40"/>
      <c r="F8" s="57"/>
      <c r="G8" s="82">
        <v>26424.1</v>
      </c>
    </row>
    <row r="9" spans="1:7" ht="18.75">
      <c r="A9" s="58" t="s">
        <v>81</v>
      </c>
      <c r="B9" s="40"/>
      <c r="C9" s="40"/>
      <c r="D9" s="40"/>
      <c r="E9" s="40"/>
      <c r="F9" s="57"/>
      <c r="G9" s="82">
        <v>2040</v>
      </c>
    </row>
    <row r="10" spans="1:7" ht="18.75">
      <c r="A10" s="58" t="s">
        <v>82</v>
      </c>
      <c r="B10" s="40"/>
      <c r="C10" s="40"/>
      <c r="D10" s="40"/>
      <c r="E10" s="40"/>
      <c r="F10" s="57"/>
      <c r="G10" s="83">
        <v>6200</v>
      </c>
    </row>
    <row r="11" spans="1:7" ht="18.75">
      <c r="A11" s="58" t="s">
        <v>83</v>
      </c>
      <c r="B11" s="40"/>
      <c r="C11" s="40"/>
      <c r="D11" s="40"/>
      <c r="E11" s="40"/>
      <c r="F11" s="57"/>
      <c r="G11" s="82"/>
    </row>
    <row r="12" spans="1:7" ht="18.75">
      <c r="A12" s="58" t="s">
        <v>84</v>
      </c>
      <c r="B12" s="40"/>
      <c r="C12" s="40"/>
      <c r="D12" s="40"/>
      <c r="E12" s="40"/>
      <c r="F12" s="57"/>
      <c r="G12" s="82">
        <v>6522</v>
      </c>
    </row>
    <row r="13" spans="1:7" ht="18.75">
      <c r="A13" s="58" t="s">
        <v>85</v>
      </c>
      <c r="B13" s="40"/>
      <c r="C13" s="40"/>
      <c r="D13" s="40"/>
      <c r="E13" s="40"/>
      <c r="F13" s="57"/>
      <c r="G13" s="82">
        <v>120</v>
      </c>
    </row>
    <row r="14" spans="1:7" ht="18.75">
      <c r="A14" s="58" t="s">
        <v>162</v>
      </c>
      <c r="B14" s="40"/>
      <c r="C14" s="40"/>
      <c r="D14" s="40"/>
      <c r="E14" s="40"/>
      <c r="F14" s="57"/>
      <c r="G14" s="82">
        <v>109.61</v>
      </c>
    </row>
    <row r="15" spans="1:7" ht="18.75">
      <c r="A15" s="58" t="s">
        <v>172</v>
      </c>
      <c r="B15" s="40"/>
      <c r="C15" s="40"/>
      <c r="D15" s="40"/>
      <c r="E15" s="40"/>
      <c r="F15" s="57"/>
      <c r="G15" s="82">
        <v>50</v>
      </c>
    </row>
    <row r="16" spans="1:7" ht="18.75">
      <c r="A16" s="58" t="s">
        <v>86</v>
      </c>
      <c r="B16" s="40"/>
      <c r="C16" s="40"/>
      <c r="D16" s="40"/>
      <c r="E16" s="40"/>
      <c r="F16" s="57"/>
      <c r="G16" s="82"/>
    </row>
    <row r="17" spans="1:7" ht="18.75">
      <c r="A17" s="58" t="s">
        <v>87</v>
      </c>
      <c r="B17" s="40"/>
      <c r="C17" s="40"/>
      <c r="D17" s="40"/>
      <c r="E17" s="40"/>
      <c r="F17" s="57"/>
      <c r="G17" s="82">
        <v>43389.49</v>
      </c>
    </row>
    <row r="18" spans="1:7" ht="18.75">
      <c r="A18" s="58" t="s">
        <v>163</v>
      </c>
      <c r="B18" s="40"/>
      <c r="C18" s="40"/>
      <c r="D18" s="40"/>
      <c r="E18" s="40"/>
      <c r="F18" s="57"/>
      <c r="G18" s="82">
        <v>7000</v>
      </c>
    </row>
    <row r="19" spans="1:7" ht="18.75">
      <c r="A19" s="58" t="s">
        <v>88</v>
      </c>
      <c r="B19" s="40"/>
      <c r="C19" s="40"/>
      <c r="D19" s="40"/>
      <c r="E19" s="40"/>
      <c r="F19" s="57"/>
      <c r="G19" s="82"/>
    </row>
    <row r="20" spans="1:7" ht="18.75">
      <c r="A20" s="58" t="s">
        <v>89</v>
      </c>
      <c r="B20" s="40"/>
      <c r="C20" s="40"/>
      <c r="D20" s="40"/>
      <c r="E20" s="40"/>
      <c r="F20" s="57"/>
      <c r="G20" s="82">
        <v>0</v>
      </c>
    </row>
    <row r="21" spans="1:7" ht="18.75">
      <c r="A21" s="58" t="s">
        <v>90</v>
      </c>
      <c r="B21" s="40"/>
      <c r="C21" s="40"/>
      <c r="D21" s="40"/>
      <c r="E21" s="40"/>
      <c r="F21" s="57"/>
      <c r="G21" s="82"/>
    </row>
    <row r="22" spans="1:7" ht="18.75">
      <c r="A22" s="58" t="s">
        <v>91</v>
      </c>
      <c r="B22" s="40"/>
      <c r="C22" s="40"/>
      <c r="D22" s="40"/>
      <c r="E22" s="40"/>
      <c r="F22" s="57"/>
      <c r="G22" s="82">
        <v>39500</v>
      </c>
    </row>
    <row r="23" spans="1:7" ht="18.75">
      <c r="A23" s="58" t="s">
        <v>92</v>
      </c>
      <c r="B23" s="40"/>
      <c r="C23" s="40"/>
      <c r="D23" s="40"/>
      <c r="E23" s="40"/>
      <c r="F23" s="57"/>
      <c r="G23" s="82">
        <v>322</v>
      </c>
    </row>
    <row r="24" spans="1:7" ht="18.75">
      <c r="A24" s="84" t="s">
        <v>93</v>
      </c>
      <c r="B24" s="85"/>
      <c r="C24" s="85"/>
      <c r="D24" s="85"/>
      <c r="E24" s="85"/>
      <c r="F24" s="69"/>
      <c r="G24" s="81">
        <f>SUM(G25:G48)</f>
        <v>13741811.49</v>
      </c>
    </row>
    <row r="25" spans="1:7" ht="18.75">
      <c r="A25" s="58" t="s">
        <v>94</v>
      </c>
      <c r="B25" s="40"/>
      <c r="C25" s="40"/>
      <c r="D25" s="40"/>
      <c r="E25" s="40"/>
      <c r="F25" s="57"/>
      <c r="G25" s="82"/>
    </row>
    <row r="26" spans="1:7" ht="18.75">
      <c r="A26" s="58" t="s">
        <v>121</v>
      </c>
      <c r="B26" s="40"/>
      <c r="C26" s="40"/>
      <c r="D26" s="40"/>
      <c r="E26" s="40"/>
      <c r="F26" s="57"/>
      <c r="G26" s="82">
        <v>930082.17</v>
      </c>
    </row>
    <row r="27" spans="1:7" ht="18.75">
      <c r="A27" s="58" t="s">
        <v>95</v>
      </c>
      <c r="B27" s="40"/>
      <c r="C27" s="40"/>
      <c r="D27" s="40"/>
      <c r="E27" s="40"/>
      <c r="F27" s="57"/>
      <c r="G27" s="82">
        <v>79924.86</v>
      </c>
    </row>
    <row r="28" spans="1:7" ht="18.75">
      <c r="A28" s="58" t="s">
        <v>96</v>
      </c>
      <c r="B28" s="40"/>
      <c r="C28" s="40"/>
      <c r="D28" s="40"/>
      <c r="E28" s="40"/>
      <c r="F28" s="57"/>
      <c r="G28" s="82">
        <v>425374.07</v>
      </c>
    </row>
    <row r="29" spans="1:7" ht="18.75">
      <c r="A29" s="58" t="s">
        <v>97</v>
      </c>
      <c r="B29" s="40"/>
      <c r="C29" s="40"/>
      <c r="D29" s="40"/>
      <c r="E29" s="40"/>
      <c r="F29" s="57"/>
      <c r="G29" s="82">
        <v>1025108.81</v>
      </c>
    </row>
    <row r="30" spans="1:7" ht="18.75">
      <c r="A30" s="58" t="s">
        <v>173</v>
      </c>
      <c r="B30" s="40"/>
      <c r="C30" s="40"/>
      <c r="D30" s="40"/>
      <c r="E30" s="40"/>
      <c r="F30" s="57"/>
      <c r="G30" s="86">
        <v>5</v>
      </c>
    </row>
    <row r="31" spans="1:7" ht="18.75">
      <c r="A31" s="58" t="s">
        <v>98</v>
      </c>
      <c r="B31" s="40"/>
      <c r="C31" s="40"/>
      <c r="D31" s="40"/>
      <c r="E31" s="40"/>
      <c r="F31" s="57"/>
      <c r="G31" s="82">
        <v>1003</v>
      </c>
    </row>
    <row r="32" spans="1:7" ht="18.75">
      <c r="A32" s="58" t="s">
        <v>99</v>
      </c>
      <c r="B32" s="40"/>
      <c r="C32" s="40"/>
      <c r="D32" s="40"/>
      <c r="E32" s="40"/>
      <c r="F32" s="57"/>
      <c r="G32" s="82">
        <v>31105.33</v>
      </c>
    </row>
    <row r="33" spans="1:7" ht="18.75">
      <c r="A33" s="58" t="s">
        <v>100</v>
      </c>
      <c r="B33" s="40"/>
      <c r="C33" s="40"/>
      <c r="D33" s="40"/>
      <c r="E33" s="40"/>
      <c r="F33" s="57"/>
      <c r="G33" s="82">
        <v>23323.02</v>
      </c>
    </row>
    <row r="34" spans="1:7" ht="18.75">
      <c r="A34" s="87" t="s">
        <v>101</v>
      </c>
      <c r="B34" s="88"/>
      <c r="C34" s="88"/>
      <c r="D34" s="88"/>
      <c r="E34" s="88"/>
      <c r="F34" s="89"/>
      <c r="G34" s="90">
        <v>266928.59</v>
      </c>
    </row>
    <row r="35" spans="1:11" ht="18.75">
      <c r="A35" s="91" t="s">
        <v>120</v>
      </c>
      <c r="B35" s="92"/>
      <c r="C35" s="92"/>
      <c r="D35" s="92"/>
      <c r="E35" s="92"/>
      <c r="F35" s="93"/>
      <c r="G35" s="13">
        <v>4278783.64</v>
      </c>
      <c r="I35" s="40"/>
      <c r="K35" s="40"/>
    </row>
    <row r="36" spans="1:9" ht="18.75">
      <c r="A36" s="190"/>
      <c r="B36" s="190"/>
      <c r="C36" s="190"/>
      <c r="D36" s="190"/>
      <c r="E36" s="190"/>
      <c r="F36" s="190"/>
      <c r="G36" s="141"/>
      <c r="I36" s="40"/>
    </row>
    <row r="37" spans="1:9" ht="18.75">
      <c r="A37" s="39"/>
      <c r="B37" s="39"/>
      <c r="C37" s="39"/>
      <c r="D37" s="39"/>
      <c r="E37" s="39"/>
      <c r="F37" s="39"/>
      <c r="G37" s="141"/>
      <c r="I37" s="40"/>
    </row>
    <row r="38" spans="1:9" ht="18.75">
      <c r="A38" s="39"/>
      <c r="B38" s="39"/>
      <c r="C38" s="39"/>
      <c r="D38" s="39"/>
      <c r="E38" s="39"/>
      <c r="F38" s="39"/>
      <c r="G38" s="141"/>
      <c r="I38" s="40"/>
    </row>
    <row r="39" spans="1:9" ht="18.75">
      <c r="A39" s="2"/>
      <c r="B39" s="2"/>
      <c r="C39" s="2"/>
      <c r="D39" s="2"/>
      <c r="E39" s="2"/>
      <c r="F39" s="2"/>
      <c r="G39" s="94"/>
      <c r="I39" s="40"/>
    </row>
    <row r="40" spans="1:7" ht="18.75">
      <c r="A40" s="191" t="s">
        <v>0</v>
      </c>
      <c r="B40" s="188"/>
      <c r="C40" s="188"/>
      <c r="D40" s="188"/>
      <c r="E40" s="188"/>
      <c r="F40" s="192"/>
      <c r="G40" s="96" t="s">
        <v>55</v>
      </c>
    </row>
    <row r="41" spans="1:7" ht="18.75">
      <c r="A41" s="58" t="s">
        <v>102</v>
      </c>
      <c r="B41" s="40"/>
      <c r="C41" s="40"/>
      <c r="D41" s="40"/>
      <c r="E41" s="40"/>
      <c r="F41" s="40"/>
      <c r="G41" s="90"/>
    </row>
    <row r="42" spans="1:7" ht="18.75">
      <c r="A42" s="58" t="s">
        <v>103</v>
      </c>
      <c r="B42" s="40"/>
      <c r="C42" s="40"/>
      <c r="D42" s="40"/>
      <c r="E42" s="40"/>
      <c r="F42" s="40"/>
      <c r="G42" s="90">
        <v>0</v>
      </c>
    </row>
    <row r="43" spans="1:7" ht="18.75">
      <c r="A43" s="58" t="s">
        <v>104</v>
      </c>
      <c r="B43" s="40"/>
      <c r="C43" s="40"/>
      <c r="D43" s="40"/>
      <c r="E43" s="40"/>
      <c r="F43" s="40"/>
      <c r="G43" s="90">
        <v>0</v>
      </c>
    </row>
    <row r="44" spans="1:7" ht="18.75">
      <c r="A44" s="58" t="s">
        <v>122</v>
      </c>
      <c r="B44" s="40"/>
      <c r="C44" s="40"/>
      <c r="D44" s="40"/>
      <c r="E44" s="40"/>
      <c r="F44" s="40"/>
      <c r="G44" s="90">
        <v>0</v>
      </c>
    </row>
    <row r="45" spans="1:7" ht="18.75">
      <c r="A45" s="58" t="s">
        <v>105</v>
      </c>
      <c r="B45" s="40"/>
      <c r="C45" s="40"/>
      <c r="D45" s="40"/>
      <c r="E45" s="40"/>
      <c r="F45" s="40"/>
      <c r="G45" s="90"/>
    </row>
    <row r="46" spans="1:7" ht="18.75">
      <c r="A46" s="58" t="s">
        <v>106</v>
      </c>
      <c r="B46" s="40"/>
      <c r="C46" s="40"/>
      <c r="D46" s="40"/>
      <c r="E46" s="40"/>
      <c r="F46" s="40"/>
      <c r="G46" s="90">
        <v>3755253</v>
      </c>
    </row>
    <row r="47" spans="1:7" ht="18.75">
      <c r="A47" s="58" t="s">
        <v>107</v>
      </c>
      <c r="B47" s="40"/>
      <c r="C47" s="40"/>
      <c r="D47" s="40"/>
      <c r="E47" s="40"/>
      <c r="F47" s="40"/>
      <c r="G47" s="97">
        <v>0</v>
      </c>
    </row>
    <row r="48" spans="1:7" ht="18.75">
      <c r="A48" s="58" t="s">
        <v>108</v>
      </c>
      <c r="B48" s="40"/>
      <c r="C48" s="40"/>
      <c r="D48" s="40"/>
      <c r="E48" s="40"/>
      <c r="F48" s="40"/>
      <c r="G48" s="98">
        <v>2924920</v>
      </c>
    </row>
    <row r="49" spans="1:7" ht="18.75">
      <c r="A49" s="8" t="s">
        <v>109</v>
      </c>
      <c r="B49" s="9"/>
      <c r="C49" s="9"/>
      <c r="D49" s="9"/>
      <c r="E49" s="9"/>
      <c r="F49" s="10"/>
      <c r="G49" s="99">
        <f>SUM(G50+G58+G60)</f>
        <v>12106807.43</v>
      </c>
    </row>
    <row r="50" spans="1:7" ht="18.75">
      <c r="A50" s="8" t="s">
        <v>110</v>
      </c>
      <c r="B50" s="9"/>
      <c r="C50" s="9"/>
      <c r="D50" s="9"/>
      <c r="E50" s="9"/>
      <c r="F50" s="10"/>
      <c r="G50" s="16">
        <f>SUM(G51:G57)</f>
        <v>8172799.2299999995</v>
      </c>
    </row>
    <row r="51" spans="1:7" ht="18.75">
      <c r="A51" s="58" t="s">
        <v>111</v>
      </c>
      <c r="B51" s="40"/>
      <c r="C51" s="40"/>
      <c r="D51" s="40"/>
      <c r="E51" s="40"/>
      <c r="F51" s="40"/>
      <c r="G51" s="100">
        <v>389052</v>
      </c>
    </row>
    <row r="52" spans="1:7" ht="18.75">
      <c r="A52" s="58" t="s">
        <v>164</v>
      </c>
      <c r="B52" s="40"/>
      <c r="C52" s="40"/>
      <c r="D52" s="40"/>
      <c r="E52" s="40"/>
      <c r="F52" s="40"/>
      <c r="G52" s="90">
        <v>1672610</v>
      </c>
    </row>
    <row r="53" spans="1:7" ht="18.75">
      <c r="A53" s="58" t="s">
        <v>165</v>
      </c>
      <c r="B53" s="40"/>
      <c r="C53" s="40"/>
      <c r="D53" s="40"/>
      <c r="E53" s="40"/>
      <c r="F53" s="40"/>
      <c r="G53" s="90">
        <v>2558923</v>
      </c>
    </row>
    <row r="54" spans="1:7" ht="18.75">
      <c r="A54" s="58" t="s">
        <v>112</v>
      </c>
      <c r="B54" s="40"/>
      <c r="C54" s="40"/>
      <c r="D54" s="40"/>
      <c r="E54" s="40"/>
      <c r="F54" s="40"/>
      <c r="G54" s="90">
        <v>2885537.71</v>
      </c>
    </row>
    <row r="55" spans="1:7" ht="18.75">
      <c r="A55" s="58" t="s">
        <v>113</v>
      </c>
      <c r="B55" s="40"/>
      <c r="C55" s="40"/>
      <c r="D55" s="40"/>
      <c r="E55" s="40"/>
      <c r="F55" s="40"/>
      <c r="G55" s="90">
        <v>100976.52</v>
      </c>
    </row>
    <row r="56" spans="1:7" ht="18.75">
      <c r="A56" s="58" t="s">
        <v>114</v>
      </c>
      <c r="B56" s="40"/>
      <c r="C56" s="40"/>
      <c r="D56" s="40"/>
      <c r="E56" s="40"/>
      <c r="F56" s="40"/>
      <c r="G56" s="90">
        <v>565700</v>
      </c>
    </row>
    <row r="57" spans="1:7" ht="18.75">
      <c r="A57" s="58" t="s">
        <v>115</v>
      </c>
      <c r="B57" s="40"/>
      <c r="C57" s="40"/>
      <c r="D57" s="40"/>
      <c r="E57" s="40"/>
      <c r="F57" s="40"/>
      <c r="G57" s="90">
        <v>0</v>
      </c>
    </row>
    <row r="58" spans="1:7" ht="18.75">
      <c r="A58" s="84" t="s">
        <v>116</v>
      </c>
      <c r="B58" s="85"/>
      <c r="C58" s="85"/>
      <c r="D58" s="85"/>
      <c r="E58" s="85"/>
      <c r="F58" s="85"/>
      <c r="G58" s="16">
        <f>SUM(G59)</f>
        <v>1038838.2</v>
      </c>
    </row>
    <row r="59" spans="1:7" ht="18.75">
      <c r="A59" s="101" t="s">
        <v>117</v>
      </c>
      <c r="B59" s="52"/>
      <c r="C59" s="52"/>
      <c r="D59" s="52"/>
      <c r="E59" s="52"/>
      <c r="F59" s="52"/>
      <c r="G59" s="13">
        <v>1038838.2</v>
      </c>
    </row>
    <row r="60" spans="1:9" ht="18.75">
      <c r="A60" s="85" t="s">
        <v>174</v>
      </c>
      <c r="G60" s="102">
        <f>SUM(G61:G64)</f>
        <v>2895170</v>
      </c>
      <c r="I60" s="58"/>
    </row>
    <row r="61" spans="1:7" ht="18.75">
      <c r="A61" s="1" t="s">
        <v>175</v>
      </c>
      <c r="B61" s="47"/>
      <c r="D61" s="47"/>
      <c r="F61" s="47"/>
      <c r="G61" s="103">
        <v>2764500</v>
      </c>
    </row>
    <row r="62" spans="1:7" ht="18.75">
      <c r="A62" s="1" t="s">
        <v>176</v>
      </c>
      <c r="G62" s="103">
        <v>109920</v>
      </c>
    </row>
    <row r="63" spans="1:7" ht="18.75">
      <c r="A63" s="1" t="s">
        <v>177</v>
      </c>
      <c r="G63" s="103">
        <v>10000</v>
      </c>
    </row>
    <row r="64" spans="1:7" ht="18.75">
      <c r="A64" s="1" t="s">
        <v>178</v>
      </c>
      <c r="F64" s="54"/>
      <c r="G64" s="104">
        <v>10750</v>
      </c>
    </row>
    <row r="65" spans="1:4" ht="18.75">
      <c r="A65" s="47"/>
      <c r="B65" s="47"/>
      <c r="D65" s="47"/>
    </row>
    <row r="72" spans="1:7" ht="21">
      <c r="A72" s="189"/>
      <c r="B72" s="189"/>
      <c r="C72" s="189"/>
      <c r="D72" s="189"/>
      <c r="E72" s="189"/>
      <c r="F72" s="189"/>
      <c r="G72" s="189"/>
    </row>
    <row r="73" spans="1:7" ht="21">
      <c r="A73" s="189"/>
      <c r="B73" s="189"/>
      <c r="C73" s="189"/>
      <c r="D73" s="189"/>
      <c r="E73" s="189"/>
      <c r="F73" s="189"/>
      <c r="G73" s="189"/>
    </row>
    <row r="74" spans="1:7" ht="21">
      <c r="A74" s="24"/>
      <c r="B74" s="105"/>
      <c r="C74" s="24"/>
      <c r="D74" s="24"/>
      <c r="E74" s="24"/>
      <c r="F74" s="24"/>
      <c r="G74" s="24"/>
    </row>
    <row r="75" spans="1:7" ht="21">
      <c r="A75" s="24"/>
      <c r="B75" s="26"/>
      <c r="C75" s="26"/>
      <c r="D75" s="26"/>
      <c r="E75" s="24"/>
      <c r="F75" s="24"/>
      <c r="G75" s="35"/>
    </row>
    <row r="76" spans="1:7" ht="21">
      <c r="A76" s="24"/>
      <c r="B76" s="26"/>
      <c r="C76" s="26"/>
      <c r="D76" s="26"/>
      <c r="E76" s="24"/>
      <c r="F76" s="24"/>
      <c r="G76" s="24"/>
    </row>
    <row r="77" spans="1:7" ht="21">
      <c r="A77" s="24"/>
      <c r="B77" s="26"/>
      <c r="C77" s="26"/>
      <c r="D77" s="26"/>
      <c r="E77" s="24"/>
      <c r="F77" s="24"/>
      <c r="G77" s="24"/>
    </row>
    <row r="78" spans="1:7" ht="21">
      <c r="A78" s="24"/>
      <c r="B78" s="26"/>
      <c r="C78" s="26"/>
      <c r="D78" s="26"/>
      <c r="E78" s="24"/>
      <c r="F78" s="24"/>
      <c r="G78" s="24"/>
    </row>
    <row r="79" spans="1:7" ht="21">
      <c r="A79" s="24"/>
      <c r="B79" s="26"/>
      <c r="C79" s="26"/>
      <c r="D79" s="26"/>
      <c r="E79" s="24"/>
      <c r="F79" s="24"/>
      <c r="G79" s="24"/>
    </row>
    <row r="80" spans="1:7" ht="21">
      <c r="A80" s="24"/>
      <c r="B80" s="26"/>
      <c r="C80" s="26"/>
      <c r="D80" s="26"/>
      <c r="E80" s="24"/>
      <c r="F80" s="24"/>
      <c r="G80" s="24"/>
    </row>
    <row r="81" spans="1:7" ht="21">
      <c r="A81" s="24"/>
      <c r="B81" s="26"/>
      <c r="C81" s="26"/>
      <c r="D81" s="26"/>
      <c r="E81" s="24"/>
      <c r="F81" s="24"/>
      <c r="G81" s="24"/>
    </row>
    <row r="82" spans="1:7" ht="21">
      <c r="A82" s="24"/>
      <c r="B82" s="26"/>
      <c r="C82" s="26"/>
      <c r="D82" s="26"/>
      <c r="E82" s="24"/>
      <c r="F82" s="24"/>
      <c r="G82" s="24"/>
    </row>
    <row r="83" spans="1:7" ht="21">
      <c r="A83" s="24"/>
      <c r="B83" s="26"/>
      <c r="C83" s="26"/>
      <c r="D83" s="26"/>
      <c r="E83" s="24"/>
      <c r="F83" s="24"/>
      <c r="G83" s="24"/>
    </row>
    <row r="84" spans="1:7" ht="21">
      <c r="A84" s="24"/>
      <c r="B84" s="26"/>
      <c r="C84" s="26"/>
      <c r="D84" s="26"/>
      <c r="E84" s="24"/>
      <c r="F84" s="24"/>
      <c r="G84" s="24"/>
    </row>
    <row r="85" spans="1:7" ht="21">
      <c r="A85" s="24"/>
      <c r="B85" s="26"/>
      <c r="C85" s="26"/>
      <c r="D85" s="26"/>
      <c r="E85" s="24"/>
      <c r="F85" s="24"/>
      <c r="G85" s="24"/>
    </row>
    <row r="86" spans="1:7" ht="21">
      <c r="A86" s="24"/>
      <c r="B86" s="26"/>
      <c r="C86" s="26"/>
      <c r="D86" s="26"/>
      <c r="E86" s="24"/>
      <c r="F86" s="24"/>
      <c r="G86" s="24"/>
    </row>
    <row r="87" spans="1:7" ht="21">
      <c r="A87" s="24"/>
      <c r="B87" s="26"/>
      <c r="C87" s="26"/>
      <c r="D87" s="26"/>
      <c r="E87" s="24"/>
      <c r="F87" s="24"/>
      <c r="G87" s="24"/>
    </row>
    <row r="88" spans="1:7" ht="21">
      <c r="A88" s="24"/>
      <c r="B88" s="26"/>
      <c r="C88" s="26"/>
      <c r="D88" s="26"/>
      <c r="E88" s="24"/>
      <c r="F88" s="24"/>
      <c r="G88" s="24"/>
    </row>
    <row r="89" spans="1:7" ht="21">
      <c r="A89" s="24"/>
      <c r="B89" s="26"/>
      <c r="C89" s="26"/>
      <c r="D89" s="26"/>
      <c r="E89" s="24"/>
      <c r="F89" s="24"/>
      <c r="G89" s="24"/>
    </row>
    <row r="90" spans="1:7" ht="21">
      <c r="A90" s="24"/>
      <c r="B90" s="26"/>
      <c r="C90" s="26"/>
      <c r="D90" s="26"/>
      <c r="E90" s="24"/>
      <c r="F90" s="24"/>
      <c r="G90" s="24"/>
    </row>
    <row r="91" spans="1:7" ht="21">
      <c r="A91" s="24"/>
      <c r="B91" s="26"/>
      <c r="C91" s="26"/>
      <c r="D91" s="26"/>
      <c r="E91" s="24"/>
      <c r="F91" s="24"/>
      <c r="G91" s="24"/>
    </row>
    <row r="92" spans="1:7" ht="21">
      <c r="A92" s="24"/>
      <c r="B92" s="26"/>
      <c r="C92" s="26"/>
      <c r="D92" s="26"/>
      <c r="E92" s="24"/>
      <c r="F92" s="24"/>
      <c r="G92" s="24"/>
    </row>
    <row r="93" spans="1:7" ht="21">
      <c r="A93" s="24"/>
      <c r="B93" s="26"/>
      <c r="C93" s="26"/>
      <c r="D93" s="26"/>
      <c r="E93" s="24"/>
      <c r="F93" s="24"/>
      <c r="G93" s="24"/>
    </row>
    <row r="94" spans="2:4" ht="18.75">
      <c r="B94" s="106"/>
      <c r="C94" s="106"/>
      <c r="D94" s="106"/>
    </row>
    <row r="104" spans="1:7" ht="21">
      <c r="A104" s="24"/>
      <c r="B104" s="105"/>
      <c r="C104" s="24"/>
      <c r="D104" s="24"/>
      <c r="E104" s="24"/>
      <c r="F104" s="24"/>
      <c r="G104" s="24"/>
    </row>
    <row r="105" spans="1:7" ht="21">
      <c r="A105" s="24"/>
      <c r="B105" s="26"/>
      <c r="C105" s="26"/>
      <c r="D105" s="26"/>
      <c r="E105" s="24"/>
      <c r="F105" s="24"/>
      <c r="G105" s="24"/>
    </row>
    <row r="106" spans="1:7" ht="21">
      <c r="A106" s="24"/>
      <c r="B106" s="26"/>
      <c r="C106" s="26"/>
      <c r="D106" s="26"/>
      <c r="E106" s="24"/>
      <c r="F106" s="24"/>
      <c r="G106" s="24"/>
    </row>
    <row r="107" spans="1:7" ht="21">
      <c r="A107" s="24"/>
      <c r="B107" s="26"/>
      <c r="C107" s="26"/>
      <c r="D107" s="26"/>
      <c r="E107" s="24"/>
      <c r="F107" s="24"/>
      <c r="G107" s="24"/>
    </row>
    <row r="108" spans="1:7" ht="21">
      <c r="A108" s="24"/>
      <c r="B108" s="26"/>
      <c r="C108" s="26"/>
      <c r="D108" s="26"/>
      <c r="E108" s="24"/>
      <c r="F108" s="24"/>
      <c r="G108" s="24"/>
    </row>
    <row r="109" spans="1:7" ht="21">
      <c r="A109" s="24"/>
      <c r="B109" s="26"/>
      <c r="C109" s="26"/>
      <c r="D109" s="26"/>
      <c r="E109" s="24"/>
      <c r="F109" s="24"/>
      <c r="G109" s="24"/>
    </row>
    <row r="110" spans="1:7" ht="21">
      <c r="A110" s="24"/>
      <c r="B110" s="26"/>
      <c r="C110" s="26"/>
      <c r="D110" s="26"/>
      <c r="E110" s="24"/>
      <c r="F110" s="24"/>
      <c r="G110" s="24"/>
    </row>
    <row r="111" spans="1:7" ht="21">
      <c r="A111" s="24"/>
      <c r="B111" s="26"/>
      <c r="C111" s="26"/>
      <c r="D111" s="26"/>
      <c r="E111" s="24"/>
      <c r="F111" s="24"/>
      <c r="G111" s="24"/>
    </row>
    <row r="112" spans="1:7" ht="21">
      <c r="A112" s="24"/>
      <c r="B112" s="26"/>
      <c r="C112" s="26"/>
      <c r="D112" s="26"/>
      <c r="E112" s="24"/>
      <c r="F112" s="24"/>
      <c r="G112" s="24"/>
    </row>
    <row r="113" spans="1:7" ht="21">
      <c r="A113" s="24"/>
      <c r="B113" s="26"/>
      <c r="C113" s="26"/>
      <c r="D113" s="26"/>
      <c r="E113" s="24"/>
      <c r="F113" s="24"/>
      <c r="G113" s="24"/>
    </row>
    <row r="114" spans="1:7" ht="21">
      <c r="A114" s="24"/>
      <c r="B114" s="26"/>
      <c r="C114" s="26"/>
      <c r="D114" s="26"/>
      <c r="E114" s="24"/>
      <c r="F114" s="24"/>
      <c r="G114" s="24"/>
    </row>
    <row r="115" spans="1:7" ht="21">
      <c r="A115" s="24"/>
      <c r="B115" s="107"/>
      <c r="C115" s="26"/>
      <c r="D115" s="26"/>
      <c r="E115" s="24"/>
      <c r="F115" s="24"/>
      <c r="G115" s="24"/>
    </row>
    <row r="116" spans="1:7" ht="21">
      <c r="A116" s="24"/>
      <c r="B116" s="26"/>
      <c r="C116" s="26"/>
      <c r="D116" s="26"/>
      <c r="E116" s="24"/>
      <c r="F116" s="24"/>
      <c r="G116" s="24"/>
    </row>
    <row r="117" spans="1:7" ht="21">
      <c r="A117" s="24"/>
      <c r="B117" s="26"/>
      <c r="C117" s="26"/>
      <c r="D117" s="26"/>
      <c r="E117" s="24"/>
      <c r="F117" s="24"/>
      <c r="G117" s="24"/>
    </row>
    <row r="118" spans="1:7" ht="21">
      <c r="A118" s="24"/>
      <c r="B118" s="26"/>
      <c r="C118" s="26"/>
      <c r="D118" s="26"/>
      <c r="E118" s="24"/>
      <c r="F118" s="24"/>
      <c r="G118" s="24"/>
    </row>
    <row r="119" spans="1:7" ht="21">
      <c r="A119" s="24"/>
      <c r="B119" s="26"/>
      <c r="C119" s="26"/>
      <c r="D119" s="26"/>
      <c r="E119" s="24"/>
      <c r="F119" s="24"/>
      <c r="G119" s="24"/>
    </row>
    <row r="120" spans="1:7" ht="21">
      <c r="A120" s="24"/>
      <c r="B120" s="26"/>
      <c r="C120" s="26"/>
      <c r="D120" s="26"/>
      <c r="E120" s="24"/>
      <c r="F120" s="24"/>
      <c r="G120" s="24"/>
    </row>
    <row r="121" spans="1:7" ht="21">
      <c r="A121" s="24"/>
      <c r="B121" s="107"/>
      <c r="C121" s="26"/>
      <c r="D121" s="26"/>
      <c r="E121" s="24"/>
      <c r="F121" s="24"/>
      <c r="G121" s="24"/>
    </row>
    <row r="122" spans="1:7" ht="21">
      <c r="A122" s="24"/>
      <c r="B122" s="26"/>
      <c r="C122" s="26"/>
      <c r="D122" s="26"/>
      <c r="E122" s="24"/>
      <c r="F122" s="24"/>
      <c r="G122" s="24"/>
    </row>
    <row r="123" spans="1:7" ht="21">
      <c r="A123" s="24"/>
      <c r="B123" s="26"/>
      <c r="C123" s="26"/>
      <c r="D123" s="26"/>
      <c r="E123" s="24"/>
      <c r="F123" s="24"/>
      <c r="G123" s="24"/>
    </row>
    <row r="124" spans="1:7" ht="21">
      <c r="A124" s="24"/>
      <c r="B124" s="26"/>
      <c r="C124" s="26"/>
      <c r="D124" s="26"/>
      <c r="E124" s="24"/>
      <c r="F124" s="24"/>
      <c r="G124" s="24"/>
    </row>
    <row r="125" spans="1:7" ht="21">
      <c r="A125" s="24"/>
      <c r="B125" s="26"/>
      <c r="C125" s="26"/>
      <c r="D125" s="26"/>
      <c r="E125" s="24"/>
      <c r="F125" s="24"/>
      <c r="G125" s="24"/>
    </row>
    <row r="126" spans="1:7" ht="21">
      <c r="A126" s="24"/>
      <c r="B126" s="26"/>
      <c r="C126" s="26"/>
      <c r="D126" s="26"/>
      <c r="E126" s="24"/>
      <c r="F126" s="24"/>
      <c r="G126" s="24"/>
    </row>
    <row r="127" spans="1:7" ht="21">
      <c r="A127" s="24"/>
      <c r="B127" s="26"/>
      <c r="C127" s="26"/>
      <c r="D127" s="26"/>
      <c r="E127" s="24"/>
      <c r="F127" s="24"/>
      <c r="G127" s="24"/>
    </row>
    <row r="128" spans="1:7" ht="21">
      <c r="A128" s="24"/>
      <c r="B128" s="26"/>
      <c r="C128" s="26"/>
      <c r="D128" s="26"/>
      <c r="E128" s="24"/>
      <c r="F128" s="24"/>
      <c r="G128" s="24"/>
    </row>
    <row r="129" spans="1:7" ht="21">
      <c r="A129" s="24"/>
      <c r="B129" s="26"/>
      <c r="C129" s="26"/>
      <c r="D129" s="26"/>
      <c r="E129" s="24"/>
      <c r="F129" s="24"/>
      <c r="G129" s="24"/>
    </row>
    <row r="130" spans="1:7" ht="21">
      <c r="A130" s="24"/>
      <c r="B130" s="26"/>
      <c r="C130" s="26"/>
      <c r="D130" s="26"/>
      <c r="E130" s="24"/>
      <c r="F130" s="24"/>
      <c r="G130" s="24"/>
    </row>
    <row r="131" spans="1:7" ht="21">
      <c r="A131" s="24"/>
      <c r="B131" s="26"/>
      <c r="C131" s="26"/>
      <c r="D131" s="26"/>
      <c r="E131" s="24"/>
      <c r="F131" s="24"/>
      <c r="G131" s="24"/>
    </row>
    <row r="132" spans="1:7" ht="21">
      <c r="A132" s="24"/>
      <c r="B132" s="26"/>
      <c r="C132" s="26"/>
      <c r="D132" s="26"/>
      <c r="E132" s="24"/>
      <c r="F132" s="24"/>
      <c r="G132" s="24"/>
    </row>
    <row r="133" spans="1:7" ht="21">
      <c r="A133" s="24"/>
      <c r="B133" s="26"/>
      <c r="C133" s="26"/>
      <c r="D133" s="26"/>
      <c r="E133" s="24"/>
      <c r="F133" s="24"/>
      <c r="G133" s="24"/>
    </row>
    <row r="134" spans="1:7" ht="21">
      <c r="A134" s="24"/>
      <c r="B134" s="24"/>
      <c r="C134" s="24"/>
      <c r="D134" s="24"/>
      <c r="E134" s="24"/>
      <c r="F134" s="24"/>
      <c r="G134" s="24"/>
    </row>
    <row r="135" spans="1:7" ht="21">
      <c r="A135" s="189"/>
      <c r="B135" s="183"/>
      <c r="C135" s="183"/>
      <c r="D135" s="183"/>
      <c r="E135" s="183"/>
      <c r="F135" s="183"/>
      <c r="G135" s="183"/>
    </row>
    <row r="136" spans="1:7" ht="21">
      <c r="A136" s="189"/>
      <c r="B136" s="183"/>
      <c r="C136" s="183"/>
      <c r="D136" s="183"/>
      <c r="E136" s="183"/>
      <c r="F136" s="183"/>
      <c r="G136" s="183"/>
    </row>
    <row r="137" spans="1:7" ht="21">
      <c r="A137" s="24"/>
      <c r="B137" s="24"/>
      <c r="C137" s="24"/>
      <c r="D137" s="24"/>
      <c r="E137" s="24"/>
      <c r="F137" s="24"/>
      <c r="G137" s="24"/>
    </row>
    <row r="138" spans="1:7" ht="21">
      <c r="A138" s="189"/>
      <c r="B138" s="183"/>
      <c r="C138" s="183"/>
      <c r="D138" s="183"/>
      <c r="E138" s="183"/>
      <c r="F138" s="183"/>
      <c r="G138" s="183"/>
    </row>
    <row r="139" spans="1:7" ht="21">
      <c r="A139" s="24"/>
      <c r="B139" s="24"/>
      <c r="C139" s="24"/>
      <c r="D139" s="28"/>
      <c r="E139" s="24"/>
      <c r="F139" s="24"/>
      <c r="G139" s="24"/>
    </row>
    <row r="140" spans="1:7" ht="21">
      <c r="A140" s="24"/>
      <c r="B140" s="24"/>
      <c r="C140" s="24"/>
      <c r="D140" s="28"/>
      <c r="E140" s="24"/>
      <c r="F140" s="24"/>
      <c r="G140" s="24"/>
    </row>
    <row r="141" spans="1:7" ht="21">
      <c r="A141" s="24"/>
      <c r="B141" s="24"/>
      <c r="C141" s="24"/>
      <c r="D141" s="28"/>
      <c r="E141" s="24"/>
      <c r="F141" s="24"/>
      <c r="G141" s="24"/>
    </row>
    <row r="142" spans="1:7" ht="21">
      <c r="A142" s="24"/>
      <c r="B142" s="24"/>
      <c r="C142" s="24"/>
      <c r="D142" s="28"/>
      <c r="E142" s="24"/>
      <c r="F142" s="24"/>
      <c r="G142" s="24"/>
    </row>
    <row r="143" spans="1:7" ht="21">
      <c r="A143" s="24"/>
      <c r="B143" s="24"/>
      <c r="C143" s="24"/>
      <c r="D143" s="28"/>
      <c r="E143" s="24"/>
      <c r="F143" s="24"/>
      <c r="G143" s="24"/>
    </row>
    <row r="144" spans="1:7" ht="21">
      <c r="A144" s="24"/>
      <c r="B144" s="24"/>
      <c r="C144" s="24"/>
      <c r="D144" s="28"/>
      <c r="E144" s="24"/>
      <c r="F144" s="24"/>
      <c r="G144" s="24"/>
    </row>
    <row r="145" spans="1:7" ht="21">
      <c r="A145" s="24"/>
      <c r="B145" s="24"/>
      <c r="C145" s="24"/>
      <c r="D145" s="28"/>
      <c r="E145" s="24"/>
      <c r="F145" s="24"/>
      <c r="G145" s="24"/>
    </row>
    <row r="146" spans="1:7" ht="21">
      <c r="A146" s="24"/>
      <c r="B146" s="24"/>
      <c r="C146" s="24"/>
      <c r="D146" s="28"/>
      <c r="E146" s="24"/>
      <c r="F146" s="24"/>
      <c r="G146" s="24"/>
    </row>
    <row r="147" spans="1:7" ht="21">
      <c r="A147" s="24"/>
      <c r="B147" s="24"/>
      <c r="C147" s="24"/>
      <c r="D147" s="28"/>
      <c r="E147" s="24"/>
      <c r="F147" s="24"/>
      <c r="G147" s="24"/>
    </row>
    <row r="148" spans="1:7" ht="21">
      <c r="A148" s="24"/>
      <c r="B148" s="24"/>
      <c r="C148" s="24"/>
      <c r="D148" s="28"/>
      <c r="E148" s="24"/>
      <c r="F148" s="24"/>
      <c r="G148" s="24"/>
    </row>
    <row r="149" spans="1:4" ht="21">
      <c r="A149" s="24"/>
      <c r="B149" s="24"/>
      <c r="C149" s="24"/>
      <c r="D149" s="28"/>
    </row>
    <row r="150" spans="1:4" ht="21">
      <c r="A150" s="24"/>
      <c r="D150" s="28"/>
    </row>
    <row r="151" spans="1:4" ht="21">
      <c r="A151" s="24"/>
      <c r="D151" s="42"/>
    </row>
    <row r="170" spans="1:7" ht="21">
      <c r="A170" s="182"/>
      <c r="B170" s="182"/>
      <c r="C170" s="182"/>
      <c r="D170" s="182"/>
      <c r="E170" s="182"/>
      <c r="F170" s="182"/>
      <c r="G170" s="182"/>
    </row>
    <row r="171" spans="1:7" ht="21">
      <c r="A171" s="108"/>
      <c r="B171" s="24"/>
      <c r="C171" s="24"/>
      <c r="D171" s="28"/>
      <c r="E171" s="24"/>
      <c r="F171" s="24"/>
      <c r="G171" s="24"/>
    </row>
    <row r="172" spans="1:7" ht="21">
      <c r="A172" s="108"/>
      <c r="B172" s="24"/>
      <c r="C172" s="24"/>
      <c r="D172" s="28"/>
      <c r="E172" s="24"/>
      <c r="F172" s="24"/>
      <c r="G172" s="24"/>
    </row>
    <row r="173" spans="1:7" ht="21">
      <c r="A173" s="108"/>
      <c r="B173" s="24"/>
      <c r="C173" s="24"/>
      <c r="D173" s="28"/>
      <c r="E173" s="24"/>
      <c r="F173" s="24"/>
      <c r="G173" s="24"/>
    </row>
    <row r="174" spans="1:7" ht="21">
      <c r="A174" s="108"/>
      <c r="B174" s="24"/>
      <c r="C174" s="24"/>
      <c r="D174" s="28"/>
      <c r="E174" s="24"/>
      <c r="F174" s="24"/>
      <c r="G174" s="24"/>
    </row>
    <row r="175" spans="1:7" ht="21">
      <c r="A175" s="108"/>
      <c r="B175" s="24"/>
      <c r="C175" s="24"/>
      <c r="D175" s="28"/>
      <c r="E175" s="24"/>
      <c r="F175" s="24"/>
      <c r="G175" s="24"/>
    </row>
    <row r="176" spans="1:7" ht="21">
      <c r="A176" s="108"/>
      <c r="B176" s="24"/>
      <c r="C176" s="24"/>
      <c r="D176" s="28"/>
      <c r="E176" s="24"/>
      <c r="F176" s="24"/>
      <c r="G176" s="24"/>
    </row>
    <row r="177" spans="1:7" ht="21">
      <c r="A177" s="108"/>
      <c r="B177" s="24"/>
      <c r="C177" s="24"/>
      <c r="D177" s="28"/>
      <c r="E177" s="24"/>
      <c r="F177" s="24"/>
      <c r="G177" s="24"/>
    </row>
    <row r="178" spans="1:7" ht="21">
      <c r="A178" s="108"/>
      <c r="B178" s="24"/>
      <c r="C178" s="24"/>
      <c r="D178" s="28"/>
      <c r="E178" s="24"/>
      <c r="F178" s="24"/>
      <c r="G178" s="24"/>
    </row>
    <row r="179" spans="1:7" ht="21">
      <c r="A179" s="108"/>
      <c r="B179" s="24"/>
      <c r="C179" s="24"/>
      <c r="D179" s="28"/>
      <c r="E179" s="24"/>
      <c r="F179" s="24"/>
      <c r="G179" s="24"/>
    </row>
    <row r="180" spans="1:7" ht="21">
      <c r="A180" s="108"/>
      <c r="B180" s="24"/>
      <c r="C180" s="24"/>
      <c r="D180" s="28"/>
      <c r="E180" s="24"/>
      <c r="F180" s="24"/>
      <c r="G180" s="24"/>
    </row>
    <row r="181" spans="1:7" ht="21">
      <c r="A181" s="108"/>
      <c r="B181" s="24"/>
      <c r="C181" s="24"/>
      <c r="D181" s="28"/>
      <c r="E181" s="24"/>
      <c r="F181" s="24"/>
      <c r="G181" s="24"/>
    </row>
    <row r="182" spans="1:7" ht="21">
      <c r="A182" s="108"/>
      <c r="B182" s="24"/>
      <c r="C182" s="24"/>
      <c r="D182" s="42"/>
      <c r="E182" s="24"/>
      <c r="F182" s="24"/>
      <c r="G182" s="24"/>
    </row>
    <row r="183" spans="1:7" ht="21">
      <c r="A183" s="108"/>
      <c r="B183" s="24"/>
      <c r="C183" s="24"/>
      <c r="D183" s="24"/>
      <c r="E183" s="24"/>
      <c r="F183" s="24"/>
      <c r="G183" s="24"/>
    </row>
    <row r="184" spans="1:7" ht="21">
      <c r="A184" s="108"/>
      <c r="B184" s="24"/>
      <c r="C184" s="24"/>
      <c r="D184" s="24"/>
      <c r="E184" s="24"/>
      <c r="F184" s="24"/>
      <c r="G184" s="24"/>
    </row>
    <row r="185" spans="1:7" ht="21">
      <c r="A185" s="108"/>
      <c r="B185" s="24"/>
      <c r="C185" s="24"/>
      <c r="D185" s="28"/>
      <c r="E185" s="24"/>
      <c r="F185" s="24"/>
      <c r="G185" s="24"/>
    </row>
    <row r="186" spans="1:7" ht="21">
      <c r="A186" s="108"/>
      <c r="B186" s="24"/>
      <c r="C186" s="24"/>
      <c r="D186" s="28"/>
      <c r="E186" s="24"/>
      <c r="F186" s="24"/>
      <c r="G186" s="24"/>
    </row>
    <row r="187" spans="1:7" ht="21">
      <c r="A187" s="35"/>
      <c r="B187" s="24"/>
      <c r="C187" s="24"/>
      <c r="D187" s="28"/>
      <c r="E187" s="24"/>
      <c r="F187" s="24"/>
      <c r="G187" s="24"/>
    </row>
    <row r="188" spans="1:7" ht="21">
      <c r="A188" s="35"/>
      <c r="B188" s="24"/>
      <c r="C188" s="24"/>
      <c r="D188" s="28"/>
      <c r="E188" s="24"/>
      <c r="F188" s="24"/>
      <c r="G188" s="24"/>
    </row>
    <row r="189" spans="1:7" ht="21">
      <c r="A189" s="35"/>
      <c r="B189" s="24"/>
      <c r="C189" s="24"/>
      <c r="D189" s="42"/>
      <c r="E189" s="24"/>
      <c r="F189" s="24"/>
      <c r="G189" s="24"/>
    </row>
    <row r="190" spans="1:7" ht="21">
      <c r="A190" s="35"/>
      <c r="B190" s="24"/>
      <c r="C190" s="24"/>
      <c r="D190" s="42"/>
      <c r="E190" s="24"/>
      <c r="F190" s="24"/>
      <c r="G190" s="24"/>
    </row>
    <row r="191" spans="1:7" ht="21">
      <c r="A191" s="35"/>
      <c r="B191" s="24"/>
      <c r="C191" s="24"/>
      <c r="D191" s="135"/>
      <c r="E191" s="24"/>
      <c r="F191" s="24"/>
      <c r="G191" s="24"/>
    </row>
    <row r="192" spans="1:7" ht="21">
      <c r="A192" s="35"/>
      <c r="B192" s="24"/>
      <c r="C192" s="24"/>
      <c r="D192" s="24"/>
      <c r="E192" s="24"/>
      <c r="F192" s="24"/>
      <c r="G192" s="24"/>
    </row>
    <row r="193" spans="1:7" ht="21">
      <c r="A193" s="35"/>
      <c r="B193" s="24"/>
      <c r="C193" s="24"/>
      <c r="D193" s="24"/>
      <c r="E193" s="24"/>
      <c r="F193" s="24"/>
      <c r="G193" s="24"/>
    </row>
    <row r="194" spans="1:7" ht="21">
      <c r="A194" s="35"/>
      <c r="B194" s="24"/>
      <c r="C194" s="24"/>
      <c r="D194" s="24"/>
      <c r="E194" s="24"/>
      <c r="F194" s="24"/>
      <c r="G194" s="24"/>
    </row>
    <row r="195" spans="1:7" ht="21">
      <c r="A195" s="35"/>
      <c r="B195" s="24"/>
      <c r="C195" s="24"/>
      <c r="D195" s="24"/>
      <c r="E195" s="24"/>
      <c r="F195" s="24"/>
      <c r="G195" s="24"/>
    </row>
    <row r="196" spans="1:7" ht="21">
      <c r="A196" s="35"/>
      <c r="B196" s="24"/>
      <c r="C196" s="24"/>
      <c r="D196" s="24"/>
      <c r="E196" s="24"/>
      <c r="F196" s="24"/>
      <c r="G196" s="24"/>
    </row>
    <row r="197" spans="1:7" ht="21">
      <c r="A197" s="35"/>
      <c r="B197" s="24"/>
      <c r="C197" s="24"/>
      <c r="D197" s="24"/>
      <c r="E197" s="24"/>
      <c r="F197" s="24"/>
      <c r="G197" s="24"/>
    </row>
    <row r="198" spans="1:7" ht="21">
      <c r="A198" s="35"/>
      <c r="B198" s="24"/>
      <c r="C198" s="24"/>
      <c r="D198" s="24"/>
      <c r="E198" s="24"/>
      <c r="F198" s="24"/>
      <c r="G198" s="24"/>
    </row>
    <row r="199" spans="1:7" ht="21">
      <c r="A199" s="35"/>
      <c r="B199" s="24"/>
      <c r="C199" s="24"/>
      <c r="D199" s="24"/>
      <c r="E199" s="24"/>
      <c r="F199" s="24"/>
      <c r="G199" s="24"/>
    </row>
    <row r="200" spans="1:7" ht="21">
      <c r="A200" s="35"/>
      <c r="B200" s="24"/>
      <c r="C200" s="24"/>
      <c r="D200" s="24"/>
      <c r="E200" s="24"/>
      <c r="F200" s="24"/>
      <c r="G200" s="24"/>
    </row>
    <row r="201" spans="1:7" ht="21">
      <c r="A201" s="35"/>
      <c r="B201" s="24"/>
      <c r="C201" s="24"/>
      <c r="D201" s="24"/>
      <c r="E201" s="24"/>
      <c r="F201" s="24"/>
      <c r="G201" s="24"/>
    </row>
    <row r="202" spans="1:7" ht="21">
      <c r="A202" s="35"/>
      <c r="B202" s="24"/>
      <c r="C202" s="24"/>
      <c r="D202" s="24"/>
      <c r="E202" s="24"/>
      <c r="F202" s="24"/>
      <c r="G202" s="24"/>
    </row>
    <row r="203" ht="18.75">
      <c r="A203" s="38"/>
    </row>
    <row r="204" ht="18.75">
      <c r="A204" s="38"/>
    </row>
    <row r="205" ht="18.75">
      <c r="A205" s="38"/>
    </row>
    <row r="206" ht="18.75">
      <c r="A206" s="38"/>
    </row>
    <row r="207" ht="18.75">
      <c r="A207" s="38"/>
    </row>
    <row r="208" ht="18.75">
      <c r="A208" s="38"/>
    </row>
    <row r="209" ht="18.75">
      <c r="A209" s="38"/>
    </row>
    <row r="210" ht="18.75">
      <c r="A210" s="38"/>
    </row>
    <row r="211" ht="18.75">
      <c r="A211" s="38"/>
    </row>
    <row r="212" ht="18.75">
      <c r="A212" s="38"/>
    </row>
    <row r="213" ht="18.75">
      <c r="A213" s="38"/>
    </row>
  </sheetData>
  <sheetProtection/>
  <mergeCells count="10">
    <mergeCell ref="A1:G1"/>
    <mergeCell ref="A2:G2"/>
    <mergeCell ref="A138:G138"/>
    <mergeCell ref="A170:G170"/>
    <mergeCell ref="A36:F36"/>
    <mergeCell ref="A40:F40"/>
    <mergeCell ref="A72:G72"/>
    <mergeCell ref="A73:G73"/>
    <mergeCell ref="A135:G135"/>
    <mergeCell ref="A136:G136"/>
  </mergeCells>
  <printOptions/>
  <pageMargins left="0.787401574803149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10">
      <selection activeCell="E19" sqref="E19"/>
    </sheetView>
  </sheetViews>
  <sheetFormatPr defaultColWidth="9.33203125" defaultRowHeight="21" customHeight="1"/>
  <cols>
    <col min="1" max="3" width="9.33203125" style="1" customWidth="1"/>
    <col min="4" max="4" width="21" style="1" customWidth="1"/>
    <col min="5" max="5" width="12" style="1" customWidth="1"/>
    <col min="6" max="6" width="17.5" style="1" customWidth="1"/>
    <col min="7" max="7" width="5.83203125" style="1" hidden="1" customWidth="1"/>
    <col min="8" max="8" width="19" style="1" customWidth="1"/>
    <col min="9" max="10" width="15.83203125" style="1" bestFit="1" customWidth="1"/>
    <col min="11" max="16384" width="9.33203125" style="1" customWidth="1"/>
  </cols>
  <sheetData>
    <row r="1" ht="21" customHeight="1">
      <c r="H1" s="175" t="s">
        <v>242</v>
      </c>
    </row>
    <row r="2" spans="1:8" ht="21" customHeight="1">
      <c r="A2" s="183" t="s">
        <v>189</v>
      </c>
      <c r="B2" s="183"/>
      <c r="C2" s="183"/>
      <c r="D2" s="183"/>
      <c r="E2" s="183"/>
      <c r="F2" s="183"/>
      <c r="G2" s="183"/>
      <c r="H2" s="183"/>
    </row>
    <row r="3" spans="1:8" ht="21" customHeight="1">
      <c r="A3" s="183" t="s">
        <v>73</v>
      </c>
      <c r="B3" s="183"/>
      <c r="C3" s="183"/>
      <c r="D3" s="183"/>
      <c r="E3" s="183"/>
      <c r="F3" s="183"/>
      <c r="G3" s="183"/>
      <c r="H3" s="183"/>
    </row>
    <row r="4" spans="1:8" ht="21" customHeight="1">
      <c r="A4" s="183" t="s">
        <v>191</v>
      </c>
      <c r="B4" s="183"/>
      <c r="C4" s="183"/>
      <c r="D4" s="183"/>
      <c r="E4" s="183"/>
      <c r="F4" s="183"/>
      <c r="G4" s="183"/>
      <c r="H4" s="183"/>
    </row>
    <row r="5" spans="1:8" ht="21" customHeight="1">
      <c r="A5" s="24"/>
      <c r="B5" s="24"/>
      <c r="C5" s="24"/>
      <c r="D5" s="24"/>
      <c r="E5" s="24"/>
      <c r="F5" s="24"/>
      <c r="G5" s="24"/>
      <c r="H5" s="24"/>
    </row>
    <row r="6" spans="1:8" ht="21" customHeight="1">
      <c r="A6" s="179" t="s">
        <v>202</v>
      </c>
      <c r="B6" s="179"/>
      <c r="C6" s="179"/>
      <c r="D6" s="179"/>
      <c r="E6" s="179"/>
      <c r="F6" s="32">
        <v>10541971.75</v>
      </c>
      <c r="G6" s="32"/>
      <c r="H6" s="33"/>
    </row>
    <row r="7" spans="1:8" ht="21" customHeight="1">
      <c r="A7" s="25"/>
      <c r="B7" s="25"/>
      <c r="C7" s="25"/>
      <c r="D7" s="25"/>
      <c r="E7" s="25"/>
      <c r="F7" s="34"/>
      <c r="G7" s="25"/>
      <c r="H7" s="32"/>
    </row>
    <row r="8" spans="1:8" ht="21" customHeight="1">
      <c r="A8" s="195" t="s">
        <v>201</v>
      </c>
      <c r="B8" s="185"/>
      <c r="C8" s="185"/>
      <c r="D8" s="185"/>
      <c r="E8" s="185"/>
      <c r="F8" s="32">
        <v>8451053.25</v>
      </c>
      <c r="G8" s="32"/>
      <c r="H8" s="33"/>
    </row>
    <row r="9" spans="1:8" ht="21" customHeight="1">
      <c r="A9" s="150"/>
      <c r="B9" s="35" t="s">
        <v>224</v>
      </c>
      <c r="C9" s="35"/>
      <c r="D9" s="35"/>
      <c r="E9" s="35"/>
      <c r="F9" s="32">
        <v>0.72</v>
      </c>
      <c r="G9" s="32"/>
      <c r="H9" s="33"/>
    </row>
    <row r="10" spans="1:8" ht="21" customHeight="1">
      <c r="A10" s="150"/>
      <c r="B10" s="35" t="s">
        <v>225</v>
      </c>
      <c r="C10" s="35"/>
      <c r="D10" s="35"/>
      <c r="E10" s="35"/>
      <c r="F10" s="32">
        <v>1310</v>
      </c>
      <c r="G10" s="32"/>
      <c r="H10" s="33"/>
    </row>
    <row r="11" spans="1:8" ht="21" customHeight="1">
      <c r="A11" s="150"/>
      <c r="B11" s="35" t="s">
        <v>7</v>
      </c>
      <c r="C11" s="35"/>
      <c r="D11" s="35"/>
      <c r="E11" s="35"/>
      <c r="F11" s="32">
        <v>15464</v>
      </c>
      <c r="G11" s="32"/>
      <c r="H11" s="33"/>
    </row>
    <row r="12" spans="1:8" ht="21" customHeight="1">
      <c r="A12" s="185" t="s">
        <v>223</v>
      </c>
      <c r="B12" s="195"/>
      <c r="C12" s="195"/>
      <c r="D12" s="195"/>
      <c r="E12" s="195"/>
      <c r="F12" s="33">
        <v>52296</v>
      </c>
      <c r="G12" s="32"/>
      <c r="H12" s="33">
        <f>SUM(F6:F12)</f>
        <v>19062095.72</v>
      </c>
    </row>
    <row r="13" spans="1:8" ht="21" customHeight="1">
      <c r="A13" s="195" t="s">
        <v>226</v>
      </c>
      <c r="B13" s="195"/>
      <c r="C13" s="195"/>
      <c r="D13" s="195"/>
      <c r="E13" s="195"/>
      <c r="F13" s="32">
        <f>1387000+170000+148336.5+992035+2481000+57048</f>
        <v>5235419.5</v>
      </c>
      <c r="G13" s="32"/>
      <c r="H13" s="33"/>
    </row>
    <row r="14" spans="1:8" ht="21" customHeight="1">
      <c r="A14" s="150"/>
      <c r="B14" s="35" t="s">
        <v>7</v>
      </c>
      <c r="C14" s="150"/>
      <c r="D14" s="150"/>
      <c r="E14" s="150"/>
      <c r="F14" s="32">
        <v>11250</v>
      </c>
      <c r="G14" s="32"/>
      <c r="H14" s="33"/>
    </row>
    <row r="15" spans="1:8" ht="21" customHeight="1">
      <c r="A15" s="185" t="s">
        <v>158</v>
      </c>
      <c r="B15" s="185"/>
      <c r="C15" s="185"/>
      <c r="D15" s="185"/>
      <c r="E15" s="185"/>
      <c r="F15" s="36">
        <v>2112763.31</v>
      </c>
      <c r="G15" s="32"/>
      <c r="H15" s="34">
        <f>SUM(F13:G15)</f>
        <v>7359432.8100000005</v>
      </c>
    </row>
    <row r="16" spans="1:8" ht="21" customHeight="1">
      <c r="A16" s="179" t="s">
        <v>192</v>
      </c>
      <c r="B16" s="179"/>
      <c r="C16" s="179"/>
      <c r="D16" s="179"/>
      <c r="E16" s="179"/>
      <c r="F16" s="32"/>
      <c r="G16" s="32"/>
      <c r="H16" s="37">
        <f>SUM(H6+H12-H15)</f>
        <v>11702662.909999998</v>
      </c>
    </row>
    <row r="17" spans="1:8" ht="21" customHeight="1">
      <c r="A17" s="184"/>
      <c r="B17" s="179"/>
      <c r="C17" s="179"/>
      <c r="D17" s="179"/>
      <c r="E17" s="179"/>
      <c r="F17" s="32"/>
      <c r="G17" s="32"/>
      <c r="H17" s="33"/>
    </row>
    <row r="18" spans="1:8" ht="21" customHeight="1">
      <c r="A18" s="30" t="s">
        <v>193</v>
      </c>
      <c r="B18" s="30"/>
      <c r="C18" s="30"/>
      <c r="D18" s="30"/>
      <c r="E18" s="30"/>
      <c r="F18" s="32"/>
      <c r="G18" s="32"/>
      <c r="H18" s="33"/>
    </row>
    <row r="19" spans="1:8" ht="21" customHeight="1">
      <c r="A19" s="30" t="s">
        <v>203</v>
      </c>
      <c r="B19" s="30"/>
      <c r="C19" s="30"/>
      <c r="D19" s="30"/>
      <c r="E19" s="30"/>
      <c r="F19" s="33"/>
      <c r="G19" s="32"/>
      <c r="H19" s="33">
        <v>10198343.61</v>
      </c>
    </row>
    <row r="20" spans="1:8" ht="21" customHeight="1">
      <c r="A20" s="30" t="s">
        <v>204</v>
      </c>
      <c r="B20" s="30"/>
      <c r="C20" s="30"/>
      <c r="D20" s="30"/>
      <c r="E20" s="30"/>
      <c r="F20" s="33"/>
      <c r="G20" s="32"/>
      <c r="H20" s="34">
        <f>F15</f>
        <v>2112763.31</v>
      </c>
    </row>
    <row r="21" spans="1:8" ht="21" customHeight="1">
      <c r="A21" s="30"/>
      <c r="B21" s="30"/>
      <c r="C21" s="30"/>
      <c r="D21" s="30"/>
      <c r="E21" s="30"/>
      <c r="F21" s="33"/>
      <c r="G21" s="32"/>
      <c r="H21" s="37">
        <f>SUM(H19:H20)</f>
        <v>12311106.92</v>
      </c>
    </row>
    <row r="22" spans="1:10" ht="21" customHeight="1" thickBot="1">
      <c r="A22" s="187" t="s">
        <v>166</v>
      </c>
      <c r="B22" s="187"/>
      <c r="C22" s="187"/>
      <c r="D22" s="187"/>
      <c r="E22" s="187"/>
      <c r="F22" s="33"/>
      <c r="G22" s="32"/>
      <c r="H22" s="131">
        <f>SUM(H16+H21)</f>
        <v>24013769.83</v>
      </c>
      <c r="I22" s="144"/>
      <c r="J22" s="144"/>
    </row>
    <row r="23" spans="1:8" ht="21" customHeight="1" thickTop="1">
      <c r="A23" s="185"/>
      <c r="B23" s="185"/>
      <c r="C23" s="185"/>
      <c r="D23" s="185"/>
      <c r="E23" s="185"/>
      <c r="F23" s="185"/>
      <c r="G23" s="185"/>
      <c r="H23" s="185"/>
    </row>
    <row r="24" spans="1:8" ht="21" customHeight="1">
      <c r="A24" s="185"/>
      <c r="B24" s="185"/>
      <c r="C24" s="185"/>
      <c r="D24" s="185"/>
      <c r="E24" s="185"/>
      <c r="F24" s="185"/>
      <c r="G24" s="185"/>
      <c r="H24" s="185"/>
    </row>
    <row r="25" spans="1:10" ht="21" customHeight="1">
      <c r="A25" s="181" t="s">
        <v>74</v>
      </c>
      <c r="B25" s="181"/>
      <c r="C25" s="181"/>
      <c r="D25" s="181"/>
      <c r="E25" s="181"/>
      <c r="F25" s="181"/>
      <c r="G25" s="181"/>
      <c r="H25" s="181"/>
      <c r="J25" s="145"/>
    </row>
    <row r="26" spans="1:8" ht="21" customHeight="1">
      <c r="A26" s="178"/>
      <c r="B26" s="178"/>
      <c r="C26" s="178"/>
      <c r="D26" s="178"/>
      <c r="E26" s="178"/>
      <c r="F26" s="178"/>
      <c r="G26" s="178"/>
      <c r="H26" s="178"/>
    </row>
    <row r="27" spans="1:6" ht="21" customHeight="1">
      <c r="A27" s="109" t="s">
        <v>238</v>
      </c>
      <c r="B27" s="109"/>
      <c r="C27" s="109"/>
      <c r="D27" s="109"/>
      <c r="E27" s="109"/>
      <c r="F27" s="109"/>
    </row>
    <row r="28" spans="1:6" ht="21" customHeight="1">
      <c r="A28" s="168" t="s">
        <v>239</v>
      </c>
      <c r="B28" s="168"/>
      <c r="C28" s="168"/>
      <c r="D28" s="38"/>
      <c r="E28" s="38"/>
      <c r="F28" s="168"/>
    </row>
    <row r="29" spans="1:6" ht="21" customHeight="1">
      <c r="A29" s="144" t="s">
        <v>241</v>
      </c>
      <c r="C29" s="132"/>
      <c r="F29" s="144"/>
    </row>
    <row r="30" spans="1:6" ht="21" customHeight="1">
      <c r="A30" s="132"/>
      <c r="B30" s="132"/>
      <c r="D30" s="24"/>
      <c r="E30" s="169"/>
      <c r="F30" s="144" t="s">
        <v>240</v>
      </c>
    </row>
    <row r="41" spans="1:8" ht="21" customHeight="1">
      <c r="A41" s="193"/>
      <c r="B41" s="194"/>
      <c r="C41" s="194"/>
      <c r="D41" s="194"/>
      <c r="E41" s="194"/>
      <c r="F41" s="194"/>
      <c r="G41" s="194"/>
      <c r="H41" s="194"/>
    </row>
    <row r="42" spans="1:8" ht="21" customHeight="1">
      <c r="A42" s="190"/>
      <c r="B42" s="190"/>
      <c r="C42" s="190"/>
      <c r="D42" s="40"/>
      <c r="E42" s="40"/>
      <c r="F42" s="40"/>
      <c r="G42" s="40"/>
      <c r="H42" s="40"/>
    </row>
    <row r="43" spans="1:8" ht="21" customHeight="1">
      <c r="A43" s="180"/>
      <c r="B43" s="180"/>
      <c r="C43" s="180"/>
      <c r="D43" s="40"/>
      <c r="E43" s="41"/>
      <c r="F43" s="40"/>
      <c r="G43" s="40"/>
      <c r="H43" s="40"/>
    </row>
    <row r="44" spans="1:8" ht="21" customHeight="1">
      <c r="A44" s="180"/>
      <c r="B44" s="180"/>
      <c r="C44" s="180"/>
      <c r="D44" s="40"/>
      <c r="E44" s="42"/>
      <c r="F44" s="40"/>
      <c r="G44" s="40"/>
      <c r="H44" s="40"/>
    </row>
    <row r="45" spans="1:8" ht="21" customHeight="1">
      <c r="A45" s="180"/>
      <c r="B45" s="180"/>
      <c r="C45" s="180"/>
      <c r="D45" s="40"/>
      <c r="E45" s="42"/>
      <c r="F45" s="40"/>
      <c r="G45" s="40"/>
      <c r="H45" s="40"/>
    </row>
    <row r="46" spans="1:8" ht="21" customHeight="1">
      <c r="A46" s="180"/>
      <c r="B46" s="180"/>
      <c r="C46" s="180"/>
      <c r="D46" s="40"/>
      <c r="E46" s="42"/>
      <c r="F46" s="40"/>
      <c r="G46" s="40"/>
      <c r="H46" s="40"/>
    </row>
    <row r="47" spans="1:8" ht="21" customHeight="1">
      <c r="A47" s="180"/>
      <c r="B47" s="180"/>
      <c r="C47" s="180"/>
      <c r="D47" s="40"/>
      <c r="E47" s="42"/>
      <c r="F47" s="40"/>
      <c r="G47" s="40"/>
      <c r="H47" s="40"/>
    </row>
    <row r="48" spans="1:8" ht="21" customHeight="1">
      <c r="A48" s="180"/>
      <c r="B48" s="180"/>
      <c r="C48" s="180"/>
      <c r="D48" s="40"/>
      <c r="E48" s="42"/>
      <c r="F48" s="40"/>
      <c r="G48" s="40"/>
      <c r="H48" s="40"/>
    </row>
    <row r="49" spans="1:8" ht="21" customHeight="1">
      <c r="A49" s="180"/>
      <c r="B49" s="180"/>
      <c r="C49" s="180"/>
      <c r="D49" s="40"/>
      <c r="E49" s="42"/>
      <c r="F49" s="40"/>
      <c r="G49" s="40"/>
      <c r="H49" s="40"/>
    </row>
    <row r="50" spans="1:8" ht="21" customHeight="1">
      <c r="A50" s="180"/>
      <c r="B50" s="180"/>
      <c r="C50" s="180"/>
      <c r="D50" s="40"/>
      <c r="E50" s="42"/>
      <c r="F50" s="40"/>
      <c r="G50" s="40"/>
      <c r="H50" s="40"/>
    </row>
    <row r="51" spans="1:8" ht="21" customHeight="1">
      <c r="A51" s="180"/>
      <c r="B51" s="180"/>
      <c r="C51" s="180"/>
      <c r="D51" s="40"/>
      <c r="E51" s="42"/>
      <c r="F51" s="40"/>
      <c r="G51" s="40"/>
      <c r="H51" s="40"/>
    </row>
    <row r="52" spans="1:8" ht="21" customHeight="1">
      <c r="A52" s="180"/>
      <c r="B52" s="180"/>
      <c r="C52" s="180"/>
      <c r="D52" s="40"/>
      <c r="E52" s="42"/>
      <c r="F52" s="40"/>
      <c r="G52" s="40"/>
      <c r="H52" s="40"/>
    </row>
    <row r="53" spans="1:8" ht="21" customHeight="1">
      <c r="A53" s="180"/>
      <c r="B53" s="180"/>
      <c r="C53" s="180"/>
      <c r="D53" s="40"/>
      <c r="E53" s="42"/>
      <c r="F53" s="40"/>
      <c r="G53" s="40"/>
      <c r="H53" s="40"/>
    </row>
    <row r="54" spans="1:8" ht="21" customHeight="1">
      <c r="A54" s="180"/>
      <c r="B54" s="180"/>
      <c r="C54" s="180"/>
      <c r="D54" s="40"/>
      <c r="E54" s="42"/>
      <c r="F54" s="40"/>
      <c r="G54" s="40"/>
      <c r="H54" s="40"/>
    </row>
    <row r="55" spans="1:5" ht="21" customHeight="1">
      <c r="A55" s="181"/>
      <c r="B55" s="181"/>
      <c r="C55" s="181"/>
      <c r="E55" s="43"/>
    </row>
    <row r="56" spans="1:5" ht="21" customHeight="1">
      <c r="A56" s="178"/>
      <c r="B56" s="178"/>
      <c r="C56" s="178"/>
      <c r="E56" s="43"/>
    </row>
    <row r="57" spans="1:5" ht="21" customHeight="1">
      <c r="A57" s="178"/>
      <c r="B57" s="178"/>
      <c r="C57" s="178"/>
      <c r="E57" s="43"/>
    </row>
  </sheetData>
  <sheetProtection/>
  <mergeCells count="32">
    <mergeCell ref="A2:H2"/>
    <mergeCell ref="A3:H3"/>
    <mergeCell ref="A4:H4"/>
    <mergeCell ref="A6:E6"/>
    <mergeCell ref="A8:E8"/>
    <mergeCell ref="A12:E12"/>
    <mergeCell ref="A13:E13"/>
    <mergeCell ref="A15:E15"/>
    <mergeCell ref="A16:E16"/>
    <mergeCell ref="A17:E17"/>
    <mergeCell ref="A22:E22"/>
    <mergeCell ref="A23:H23"/>
    <mergeCell ref="A24:H24"/>
    <mergeCell ref="A25:H25"/>
    <mergeCell ref="A26:H26"/>
    <mergeCell ref="A41:H41"/>
    <mergeCell ref="A42:C42"/>
    <mergeCell ref="A43:C43"/>
    <mergeCell ref="A44:C44"/>
    <mergeCell ref="A45:C45"/>
    <mergeCell ref="A46:C46"/>
    <mergeCell ref="A47:C47"/>
    <mergeCell ref="A54:C54"/>
    <mergeCell ref="A55:C55"/>
    <mergeCell ref="A56:C56"/>
    <mergeCell ref="A57:C57"/>
    <mergeCell ref="A48:C48"/>
    <mergeCell ref="A49:C49"/>
    <mergeCell ref="A50:C50"/>
    <mergeCell ref="A51:C51"/>
    <mergeCell ref="A52:C52"/>
    <mergeCell ref="A53:C53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view="pageBreakPreview" zoomScaleSheetLayoutView="100" zoomScalePageLayoutView="0" workbookViewId="0" topLeftCell="A10">
      <selection activeCell="B19" sqref="B19"/>
    </sheetView>
  </sheetViews>
  <sheetFormatPr defaultColWidth="9.33203125" defaultRowHeight="21" customHeight="1"/>
  <cols>
    <col min="1" max="1" width="49.16015625" style="1" customWidth="1"/>
    <col min="2" max="2" width="12" style="1" customWidth="1"/>
    <col min="3" max="3" width="17.5" style="1" customWidth="1"/>
    <col min="4" max="4" width="5.83203125" style="1" hidden="1" customWidth="1"/>
    <col min="5" max="5" width="18" style="1" customWidth="1"/>
    <col min="6" max="16384" width="9.33203125" style="1" customWidth="1"/>
  </cols>
  <sheetData>
    <row r="1" spans="1:5" ht="21" customHeight="1">
      <c r="A1" s="178" t="s">
        <v>186</v>
      </c>
      <c r="B1" s="178"/>
      <c r="C1" s="178"/>
      <c r="D1" s="178"/>
      <c r="E1" s="178"/>
    </row>
    <row r="2" spans="1:5" ht="21" customHeight="1">
      <c r="A2" s="178" t="s">
        <v>155</v>
      </c>
      <c r="B2" s="178"/>
      <c r="C2" s="178"/>
      <c r="D2" s="178"/>
      <c r="E2" s="178"/>
    </row>
    <row r="3" spans="1:5" ht="21" customHeight="1">
      <c r="A3" s="188" t="s">
        <v>190</v>
      </c>
      <c r="B3" s="188"/>
      <c r="C3" s="188"/>
      <c r="D3" s="188"/>
      <c r="E3" s="188"/>
    </row>
    <row r="4" spans="1:5" ht="21" customHeight="1">
      <c r="A4" s="3" t="s">
        <v>0</v>
      </c>
      <c r="B4" s="6" t="s">
        <v>1</v>
      </c>
      <c r="C4" s="196" t="s">
        <v>2</v>
      </c>
      <c r="D4" s="197"/>
      <c r="E4" s="7" t="s">
        <v>3</v>
      </c>
    </row>
    <row r="5" spans="1:7" ht="21" customHeight="1">
      <c r="A5" s="151" t="s">
        <v>196</v>
      </c>
      <c r="B5" s="19" t="s">
        <v>156</v>
      </c>
      <c r="C5" s="14">
        <v>20699573.65</v>
      </c>
      <c r="D5" s="12"/>
      <c r="E5" s="13"/>
      <c r="F5" s="146"/>
      <c r="G5" s="147"/>
    </row>
    <row r="6" spans="1:7" ht="21" customHeight="1">
      <c r="A6" s="151" t="s">
        <v>197</v>
      </c>
      <c r="B6" s="19" t="s">
        <v>156</v>
      </c>
      <c r="C6" s="11">
        <v>432256.39</v>
      </c>
      <c r="D6" s="15"/>
      <c r="E6" s="16"/>
      <c r="F6" s="148"/>
      <c r="G6" s="148"/>
    </row>
    <row r="7" spans="1:7" ht="21" customHeight="1">
      <c r="A7" s="151" t="s">
        <v>217</v>
      </c>
      <c r="B7" s="19" t="s">
        <v>157</v>
      </c>
      <c r="C7" s="11">
        <v>6165163.04</v>
      </c>
      <c r="D7" s="17"/>
      <c r="E7" s="16"/>
      <c r="F7" s="148"/>
      <c r="G7" s="148"/>
    </row>
    <row r="8" spans="1:7" ht="21" customHeight="1">
      <c r="A8" s="151" t="s">
        <v>213</v>
      </c>
      <c r="B8" s="19" t="s">
        <v>156</v>
      </c>
      <c r="D8" s="17"/>
      <c r="E8" s="16"/>
      <c r="F8" s="148"/>
      <c r="G8" s="148"/>
    </row>
    <row r="9" spans="1:7" ht="21" customHeight="1">
      <c r="A9" s="151" t="s">
        <v>198</v>
      </c>
      <c r="B9" s="19" t="s">
        <v>227</v>
      </c>
      <c r="C9" s="11"/>
      <c r="D9" s="12"/>
      <c r="E9" s="16"/>
      <c r="F9" s="148"/>
      <c r="G9" s="148"/>
    </row>
    <row r="10" spans="1:7" ht="21" customHeight="1">
      <c r="A10" s="151" t="s">
        <v>7</v>
      </c>
      <c r="B10" s="19"/>
      <c r="C10" s="11">
        <v>15464</v>
      </c>
      <c r="D10" s="12"/>
      <c r="E10" s="16"/>
      <c r="F10" s="148"/>
      <c r="G10" s="148"/>
    </row>
    <row r="11" spans="1:7" ht="21" customHeight="1">
      <c r="A11" s="66" t="s">
        <v>218</v>
      </c>
      <c r="B11" s="6">
        <v>521000</v>
      </c>
      <c r="C11" s="11">
        <v>1990569</v>
      </c>
      <c r="D11" s="12"/>
      <c r="E11" s="16"/>
      <c r="F11" s="148"/>
      <c r="G11" s="148"/>
    </row>
    <row r="12" spans="1:7" ht="21" customHeight="1">
      <c r="A12" s="66" t="s">
        <v>219</v>
      </c>
      <c r="B12" s="6">
        <v>522000</v>
      </c>
      <c r="C12" s="11">
        <f>3290020+13230</f>
        <v>3303250</v>
      </c>
      <c r="D12" s="12"/>
      <c r="E12" s="16"/>
      <c r="F12" s="148"/>
      <c r="G12" s="148"/>
    </row>
    <row r="13" spans="1:7" ht="21" customHeight="1">
      <c r="A13" s="66" t="s">
        <v>8</v>
      </c>
      <c r="B13" s="6">
        <v>531000</v>
      </c>
      <c r="C13" s="11">
        <v>128604.25</v>
      </c>
      <c r="D13" s="12"/>
      <c r="E13" s="16"/>
      <c r="F13" s="148"/>
      <c r="G13" s="148"/>
    </row>
    <row r="14" spans="1:7" ht="21" customHeight="1">
      <c r="A14" s="66" t="s">
        <v>9</v>
      </c>
      <c r="B14" s="6">
        <v>532000</v>
      </c>
      <c r="C14" s="18">
        <v>2477298</v>
      </c>
      <c r="D14" s="12"/>
      <c r="E14" s="16"/>
      <c r="F14" s="148"/>
      <c r="G14" s="148"/>
    </row>
    <row r="15" spans="1:7" ht="21" customHeight="1">
      <c r="A15" s="66" t="s">
        <v>10</v>
      </c>
      <c r="B15" s="6">
        <v>533000</v>
      </c>
      <c r="C15" s="18">
        <v>1712059.89</v>
      </c>
      <c r="D15" s="12"/>
      <c r="E15" s="16"/>
      <c r="F15" s="148"/>
      <c r="G15" s="148"/>
    </row>
    <row r="16" spans="1:7" ht="21" customHeight="1">
      <c r="A16" s="66" t="s">
        <v>11</v>
      </c>
      <c r="B16" s="6">
        <v>534000</v>
      </c>
      <c r="C16" s="18">
        <v>562930.62</v>
      </c>
      <c r="D16" s="12"/>
      <c r="E16" s="16"/>
      <c r="F16" s="148"/>
      <c r="G16" s="148"/>
    </row>
    <row r="17" spans="1:7" ht="21" customHeight="1">
      <c r="A17" s="66" t="s">
        <v>12</v>
      </c>
      <c r="B17" s="6">
        <v>541000</v>
      </c>
      <c r="C17" s="18">
        <v>7000</v>
      </c>
      <c r="D17" s="12"/>
      <c r="E17" s="16"/>
      <c r="F17" s="148"/>
      <c r="G17" s="148"/>
    </row>
    <row r="18" spans="1:7" ht="21" customHeight="1">
      <c r="A18" s="66" t="s">
        <v>13</v>
      </c>
      <c r="B18" s="6">
        <v>542000</v>
      </c>
      <c r="C18" s="18">
        <v>3892500</v>
      </c>
      <c r="D18" s="12"/>
      <c r="E18" s="16"/>
      <c r="F18" s="148"/>
      <c r="G18" s="148"/>
    </row>
    <row r="19" spans="1:7" ht="21" customHeight="1">
      <c r="A19" s="66" t="s">
        <v>15</v>
      </c>
      <c r="B19" s="6">
        <v>560000</v>
      </c>
      <c r="C19" s="18">
        <v>1244700</v>
      </c>
      <c r="D19" s="12"/>
      <c r="E19" s="16"/>
      <c r="F19" s="148"/>
      <c r="G19" s="148"/>
    </row>
    <row r="20" spans="1:7" ht="21" customHeight="1">
      <c r="A20" s="66" t="s">
        <v>14</v>
      </c>
      <c r="B20" s="6">
        <v>510000</v>
      </c>
      <c r="C20" s="18">
        <f>728248-13230</f>
        <v>715018</v>
      </c>
      <c r="D20" s="12"/>
      <c r="E20" s="16"/>
      <c r="F20" s="148"/>
      <c r="G20" s="148"/>
    </row>
    <row r="21" spans="1:7" ht="21" customHeight="1">
      <c r="A21" s="66" t="s">
        <v>119</v>
      </c>
      <c r="B21" s="6">
        <v>441000</v>
      </c>
      <c r="C21" s="18">
        <v>4965960</v>
      </c>
      <c r="D21" s="12"/>
      <c r="E21" s="16"/>
      <c r="F21" s="148"/>
      <c r="G21" s="148"/>
    </row>
    <row r="22" spans="1:7" ht="21" customHeight="1">
      <c r="A22" s="66" t="s">
        <v>220</v>
      </c>
      <c r="B22" s="19" t="s">
        <v>221</v>
      </c>
      <c r="C22" s="11"/>
      <c r="D22" s="12"/>
      <c r="E22" s="16">
        <v>29450943.01</v>
      </c>
      <c r="F22" s="148"/>
      <c r="G22" s="148"/>
    </row>
    <row r="23" spans="1:7" ht="21" customHeight="1">
      <c r="A23" s="66" t="s">
        <v>16</v>
      </c>
      <c r="B23" s="6">
        <v>230100</v>
      </c>
      <c r="C23" s="11"/>
      <c r="D23" s="12"/>
      <c r="E23" s="16">
        <v>490687.25</v>
      </c>
      <c r="F23" s="148"/>
      <c r="G23" s="148"/>
    </row>
    <row r="24" spans="1:7" ht="21" customHeight="1">
      <c r="A24" s="66" t="s">
        <v>222</v>
      </c>
      <c r="B24" s="6">
        <v>210402</v>
      </c>
      <c r="C24" s="11"/>
      <c r="D24" s="12"/>
      <c r="E24" s="16">
        <v>2808000</v>
      </c>
      <c r="F24" s="148"/>
      <c r="G24" s="148"/>
    </row>
    <row r="25" spans="1:7" ht="21" customHeight="1">
      <c r="A25" s="66" t="s">
        <v>17</v>
      </c>
      <c r="B25" s="6">
        <v>300000</v>
      </c>
      <c r="C25" s="11"/>
      <c r="D25" s="12"/>
      <c r="E25" s="16">
        <f>5307862.97+52296-11250+15464</f>
        <v>5364372.97</v>
      </c>
      <c r="F25" s="148"/>
      <c r="G25" s="148"/>
    </row>
    <row r="26" spans="1:7" ht="21" customHeight="1">
      <c r="A26" s="66" t="s">
        <v>18</v>
      </c>
      <c r="B26" s="6">
        <v>320000</v>
      </c>
      <c r="C26" s="18"/>
      <c r="D26" s="12"/>
      <c r="E26" s="16">
        <v>10198343.61</v>
      </c>
      <c r="F26" s="148"/>
      <c r="G26" s="148"/>
    </row>
    <row r="27" spans="3:7" ht="21" customHeight="1" thickBot="1">
      <c r="C27" s="20">
        <f>SUM(C5:C26)</f>
        <v>48312346.839999996</v>
      </c>
      <c r="D27" s="21"/>
      <c r="E27" s="22">
        <f>SUM(E22:E26)</f>
        <v>48312346.84</v>
      </c>
      <c r="F27" s="148"/>
      <c r="G27" s="148"/>
    </row>
    <row r="28" spans="6:7" ht="21" customHeight="1" thickTop="1">
      <c r="F28" s="149"/>
      <c r="G28" s="148"/>
    </row>
    <row r="30" ht="21" customHeight="1">
      <c r="E30" s="145"/>
    </row>
    <row r="53" spans="1:5" ht="21" customHeight="1">
      <c r="A53" s="143"/>
      <c r="B53" s="42"/>
      <c r="C53" s="40"/>
      <c r="D53" s="40"/>
      <c r="E53" s="40"/>
    </row>
    <row r="54" spans="1:5" ht="21" customHeight="1">
      <c r="A54" s="143"/>
      <c r="B54" s="42"/>
      <c r="C54" s="40"/>
      <c r="D54" s="40"/>
      <c r="E54" s="40"/>
    </row>
    <row r="55" spans="1:5" ht="21" customHeight="1">
      <c r="A55" s="143"/>
      <c r="B55" s="42"/>
      <c r="C55" s="40"/>
      <c r="D55" s="40"/>
      <c r="E55" s="40"/>
    </row>
    <row r="56" spans="1:5" ht="21" customHeight="1">
      <c r="A56" s="143"/>
      <c r="B56" s="42"/>
      <c r="C56" s="40"/>
      <c r="D56" s="40"/>
      <c r="E56" s="40"/>
    </row>
    <row r="57" spans="1:2" ht="21" customHeight="1">
      <c r="A57" s="38"/>
      <c r="B57" s="43"/>
    </row>
    <row r="58" spans="1:2" ht="21" customHeight="1">
      <c r="A58" s="142"/>
      <c r="B58" s="43"/>
    </row>
    <row r="59" spans="1:2" ht="21" customHeight="1">
      <c r="A59" s="142"/>
      <c r="B59" s="43"/>
    </row>
  </sheetData>
  <sheetProtection/>
  <mergeCells count="4">
    <mergeCell ref="A2:E2"/>
    <mergeCell ref="A1:E1"/>
    <mergeCell ref="A3:E3"/>
    <mergeCell ref="C4:D4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4"/>
  <sheetViews>
    <sheetView tabSelected="1" view="pageBreakPreview" zoomScaleSheetLayoutView="100" zoomScalePageLayoutView="0" workbookViewId="0" topLeftCell="A19">
      <selection activeCell="G38" sqref="G38"/>
    </sheetView>
  </sheetViews>
  <sheetFormatPr defaultColWidth="9.33203125" defaultRowHeight="21"/>
  <cols>
    <col min="1" max="1" width="45.83203125" style="1" customWidth="1"/>
    <col min="2" max="2" width="16.83203125" style="1" customWidth="1"/>
    <col min="3" max="3" width="6.16015625" style="1" hidden="1" customWidth="1"/>
    <col min="4" max="4" width="16.83203125" style="1" customWidth="1"/>
    <col min="5" max="5" width="6.66015625" style="1" hidden="1" customWidth="1"/>
    <col min="6" max="6" width="6.83203125" style="1" customWidth="1"/>
    <col min="7" max="7" width="16.83203125" style="1" customWidth="1"/>
    <col min="8" max="8" width="3" style="1" hidden="1" customWidth="1"/>
    <col min="9" max="9" width="15.83203125" style="1" bestFit="1" customWidth="1"/>
    <col min="10" max="16384" width="9.33203125" style="1" customWidth="1"/>
  </cols>
  <sheetData>
    <row r="1" spans="1:8" ht="18.75">
      <c r="A1" s="207" t="s">
        <v>205</v>
      </c>
      <c r="B1" s="207"/>
      <c r="C1" s="207"/>
      <c r="D1" s="207"/>
      <c r="E1" s="207"/>
      <c r="F1" s="207"/>
      <c r="G1" s="207"/>
      <c r="H1" s="207"/>
    </row>
    <row r="2" spans="1:8" ht="18.75">
      <c r="A2" s="207" t="s">
        <v>206</v>
      </c>
      <c r="B2" s="207"/>
      <c r="C2" s="207"/>
      <c r="D2" s="207"/>
      <c r="E2" s="207"/>
      <c r="F2" s="207"/>
      <c r="G2" s="207"/>
      <c r="H2" s="207"/>
    </row>
    <row r="3" spans="1:8" ht="18.75">
      <c r="A3" s="208" t="s">
        <v>207</v>
      </c>
      <c r="B3" s="208"/>
      <c r="C3" s="208"/>
      <c r="D3" s="208"/>
      <c r="E3" s="208"/>
      <c r="F3" s="208"/>
      <c r="G3" s="208"/>
      <c r="H3" s="208"/>
    </row>
    <row r="4" spans="1:8" ht="18.75">
      <c r="A4" s="44"/>
      <c r="B4" s="198" t="s">
        <v>19</v>
      </c>
      <c r="C4" s="158"/>
      <c r="D4" s="200" t="s">
        <v>20</v>
      </c>
      <c r="E4" s="47"/>
      <c r="F4" s="45" t="s">
        <v>27</v>
      </c>
      <c r="G4" s="48" t="s">
        <v>28</v>
      </c>
      <c r="H4" s="49"/>
    </row>
    <row r="5" spans="1:8" ht="18.75">
      <c r="A5" s="51"/>
      <c r="B5" s="199"/>
      <c r="C5" s="159"/>
      <c r="D5" s="201"/>
      <c r="E5" s="40"/>
      <c r="F5" s="56" t="s">
        <v>5</v>
      </c>
      <c r="G5" s="55" t="s">
        <v>29</v>
      </c>
      <c r="H5" s="57"/>
    </row>
    <row r="6" spans="1:8" ht="18.75">
      <c r="A6" s="50" t="s">
        <v>21</v>
      </c>
      <c r="B6" s="48"/>
      <c r="C6" s="48"/>
      <c r="D6" s="48"/>
      <c r="E6" s="48"/>
      <c r="F6" s="48"/>
      <c r="G6" s="48"/>
      <c r="H6" s="54"/>
    </row>
    <row r="7" spans="1:8" ht="18.75">
      <c r="A7" s="58" t="s">
        <v>22</v>
      </c>
      <c r="B7" s="78">
        <v>1207500</v>
      </c>
      <c r="C7" s="60"/>
      <c r="D7" s="61">
        <v>1470260.8</v>
      </c>
      <c r="E7" s="62"/>
      <c r="F7" s="63" t="s">
        <v>27</v>
      </c>
      <c r="G7" s="59">
        <f>SUM(D7-B7)</f>
        <v>262760.80000000005</v>
      </c>
      <c r="H7" s="57"/>
    </row>
    <row r="8" spans="1:8" ht="18.75">
      <c r="A8" s="58" t="s">
        <v>23</v>
      </c>
      <c r="B8" s="78">
        <v>18100</v>
      </c>
      <c r="C8" s="60"/>
      <c r="D8" s="61">
        <v>93918.9</v>
      </c>
      <c r="E8" s="62"/>
      <c r="F8" s="63" t="s">
        <v>27</v>
      </c>
      <c r="G8" s="59">
        <f>SUM(D8-B8)</f>
        <v>75818.9</v>
      </c>
      <c r="H8" s="57"/>
    </row>
    <row r="9" spans="1:8" ht="18.75">
      <c r="A9" s="58" t="s">
        <v>24</v>
      </c>
      <c r="B9" s="78">
        <v>72500</v>
      </c>
      <c r="C9" s="60"/>
      <c r="D9" s="61">
        <v>288767.59</v>
      </c>
      <c r="E9" s="62"/>
      <c r="F9" s="64" t="s">
        <v>27</v>
      </c>
      <c r="G9" s="59">
        <f>SUM(D9-B9)</f>
        <v>216267.59000000003</v>
      </c>
      <c r="H9" s="57"/>
    </row>
    <row r="10" spans="1:8" ht="18.75">
      <c r="A10" s="58" t="s">
        <v>25</v>
      </c>
      <c r="B10" s="78" t="s">
        <v>5</v>
      </c>
      <c r="C10" s="60"/>
      <c r="D10" s="65" t="s">
        <v>5</v>
      </c>
      <c r="E10" s="62"/>
      <c r="F10" s="63"/>
      <c r="G10" s="63" t="s">
        <v>5</v>
      </c>
      <c r="H10" s="57"/>
    </row>
    <row r="11" spans="1:8" ht="18.75">
      <c r="A11" s="58" t="s">
        <v>26</v>
      </c>
      <c r="B11" s="78">
        <v>98500</v>
      </c>
      <c r="C11" s="60"/>
      <c r="D11" s="61">
        <v>75000</v>
      </c>
      <c r="E11" s="62"/>
      <c r="F11" s="63" t="s">
        <v>5</v>
      </c>
      <c r="G11" s="59">
        <v>23700</v>
      </c>
      <c r="H11" s="57"/>
    </row>
    <row r="12" spans="1:8" ht="18.75">
      <c r="A12" s="58" t="s">
        <v>159</v>
      </c>
      <c r="B12" s="78">
        <v>14803400</v>
      </c>
      <c r="C12" s="60"/>
      <c r="D12" s="61">
        <v>22097285.72</v>
      </c>
      <c r="E12" s="62"/>
      <c r="F12" s="63" t="s">
        <v>27</v>
      </c>
      <c r="G12" s="59">
        <f>SUM(D12-B12)</f>
        <v>7293885.719999999</v>
      </c>
      <c r="H12" s="57"/>
    </row>
    <row r="13" spans="1:8" ht="18.75">
      <c r="A13" s="58" t="s">
        <v>228</v>
      </c>
      <c r="B13" s="78">
        <v>4800000</v>
      </c>
      <c r="C13" s="60"/>
      <c r="D13" s="61">
        <v>459750</v>
      </c>
      <c r="E13" s="62"/>
      <c r="F13" s="63" t="s">
        <v>5</v>
      </c>
      <c r="G13" s="59">
        <v>4340250</v>
      </c>
      <c r="H13" s="57"/>
    </row>
    <row r="14" spans="1:9" ht="18.75">
      <c r="A14" s="174" t="s">
        <v>232</v>
      </c>
      <c r="B14" s="163">
        <f>SUM(B7:B13)</f>
        <v>21000000</v>
      </c>
      <c r="C14" s="164"/>
      <c r="D14" s="163">
        <f>SUM(D7:D13)</f>
        <v>24484983.009999998</v>
      </c>
      <c r="E14" s="163"/>
      <c r="F14" s="165" t="s">
        <v>27</v>
      </c>
      <c r="G14" s="163">
        <f>SUM(G7:G13)</f>
        <v>12212683.009999998</v>
      </c>
      <c r="H14" s="69"/>
      <c r="I14" s="144"/>
    </row>
    <row r="15" spans="1:9" ht="18.75">
      <c r="A15" s="40" t="s">
        <v>233</v>
      </c>
      <c r="B15" s="61"/>
      <c r="C15" s="80"/>
      <c r="D15" s="67">
        <v>4965960</v>
      </c>
      <c r="E15" s="68"/>
      <c r="F15" s="157"/>
      <c r="G15" s="71"/>
      <c r="H15" s="69"/>
      <c r="I15" s="144"/>
    </row>
    <row r="16" spans="1:9" ht="18.75">
      <c r="A16" s="162" t="s">
        <v>235</v>
      </c>
      <c r="B16" s="61"/>
      <c r="C16" s="71"/>
      <c r="D16" s="163">
        <v>4965960</v>
      </c>
      <c r="E16" s="77"/>
      <c r="F16" s="122"/>
      <c r="G16" s="61"/>
      <c r="H16" s="69"/>
      <c r="I16" s="144"/>
    </row>
    <row r="17" spans="1:8" ht="19.5" thickBot="1">
      <c r="A17" s="152" t="s">
        <v>234</v>
      </c>
      <c r="B17" s="61"/>
      <c r="C17" s="61"/>
      <c r="D17" s="156">
        <f>D14+D16</f>
        <v>29450943.009999998</v>
      </c>
      <c r="E17" s="61"/>
      <c r="F17" s="65"/>
      <c r="G17" s="61"/>
      <c r="H17" s="69"/>
    </row>
    <row r="18" spans="1:8" ht="11.25" customHeight="1" thickTop="1">
      <c r="A18" s="153"/>
      <c r="B18" s="74"/>
      <c r="C18" s="74"/>
      <c r="D18" s="74"/>
      <c r="E18" s="74"/>
      <c r="F18" s="154"/>
      <c r="G18" s="74"/>
      <c r="H18" s="49"/>
    </row>
    <row r="19" spans="1:8" ht="18.75">
      <c r="A19" s="209"/>
      <c r="B19" s="202" t="s">
        <v>19</v>
      </c>
      <c r="C19" s="160"/>
      <c r="D19" s="204" t="s">
        <v>118</v>
      </c>
      <c r="E19" s="61"/>
      <c r="F19" s="63" t="s">
        <v>27</v>
      </c>
      <c r="G19" s="59" t="s">
        <v>28</v>
      </c>
      <c r="H19" s="49"/>
    </row>
    <row r="20" spans="1:8" ht="18.75">
      <c r="A20" s="210"/>
      <c r="B20" s="203"/>
      <c r="C20" s="161"/>
      <c r="D20" s="205"/>
      <c r="E20" s="74"/>
      <c r="F20" s="75" t="s">
        <v>5</v>
      </c>
      <c r="G20" s="73" t="s">
        <v>29</v>
      </c>
      <c r="H20" s="54"/>
    </row>
    <row r="21" spans="1:8" ht="18.75">
      <c r="A21" s="76" t="s">
        <v>30</v>
      </c>
      <c r="B21" s="59"/>
      <c r="C21" s="77"/>
      <c r="D21" s="43"/>
      <c r="E21" s="72"/>
      <c r="F21" s="70"/>
      <c r="G21" s="59"/>
      <c r="H21" s="49"/>
    </row>
    <row r="22" spans="1:8" ht="18.75">
      <c r="A22" s="55" t="s">
        <v>14</v>
      </c>
      <c r="B22" s="59">
        <v>1584290</v>
      </c>
      <c r="C22" s="60"/>
      <c r="D22" s="43">
        <v>715018</v>
      </c>
      <c r="E22" s="59"/>
      <c r="F22" s="63" t="s">
        <v>5</v>
      </c>
      <c r="G22" s="59">
        <f>SUM(B22-D22)</f>
        <v>869272</v>
      </c>
      <c r="H22" s="57"/>
    </row>
    <row r="23" spans="1:8" ht="18.75">
      <c r="A23" s="55" t="s">
        <v>160</v>
      </c>
      <c r="B23" s="59">
        <f>514080+42120+42120+86400+1123200+331200</f>
        <v>2139120</v>
      </c>
      <c r="C23" s="60"/>
      <c r="D23" s="43">
        <v>1990569</v>
      </c>
      <c r="E23" s="59"/>
      <c r="F23" s="63" t="s">
        <v>5</v>
      </c>
      <c r="G23" s="59">
        <f>SUM(B23-D23)</f>
        <v>148551</v>
      </c>
      <c r="H23" s="57"/>
    </row>
    <row r="24" spans="1:8" ht="18.75">
      <c r="A24" s="55" t="s">
        <v>161</v>
      </c>
      <c r="B24" s="59">
        <f>5063250+2148960-2139120-20000-20000-150000-30000-140000</f>
        <v>4713090</v>
      </c>
      <c r="C24" s="60"/>
      <c r="D24" s="43">
        <v>3303250</v>
      </c>
      <c r="E24" s="59"/>
      <c r="F24" s="63" t="s">
        <v>5</v>
      </c>
      <c r="G24" s="59">
        <f>SUM(B24-D24)</f>
        <v>1409840</v>
      </c>
      <c r="H24" s="57"/>
    </row>
    <row r="25" spans="1:8" ht="18.75">
      <c r="A25" s="55" t="s">
        <v>229</v>
      </c>
      <c r="B25" s="59">
        <f>303500+20000+30000+5000</f>
        <v>358500</v>
      </c>
      <c r="C25" s="60"/>
      <c r="D25" s="43">
        <f>128604.25</f>
        <v>128604.25</v>
      </c>
      <c r="E25" s="59"/>
      <c r="F25" s="63" t="s">
        <v>27</v>
      </c>
      <c r="G25" s="59">
        <f>SUM(D25-B25)</f>
        <v>-229895.75</v>
      </c>
      <c r="H25" s="57"/>
    </row>
    <row r="26" spans="1:8" ht="18.75">
      <c r="A26" s="55" t="s">
        <v>231</v>
      </c>
      <c r="B26" s="59">
        <f>3640480+150000-11000-5000+140000</f>
        <v>3914480</v>
      </c>
      <c r="C26" s="60"/>
      <c r="D26" s="43">
        <v>2477298</v>
      </c>
      <c r="E26" s="59"/>
      <c r="F26" s="63" t="s">
        <v>5</v>
      </c>
      <c r="G26" s="59">
        <f>SUM(B26-D26)</f>
        <v>1437182</v>
      </c>
      <c r="H26" s="57"/>
    </row>
    <row r="27" spans="1:8" ht="18.75">
      <c r="A27" s="55" t="s">
        <v>230</v>
      </c>
      <c r="B27" s="59">
        <f>2195580</f>
        <v>2195580</v>
      </c>
      <c r="C27" s="60"/>
      <c r="D27" s="43">
        <f>1712059.89</f>
        <v>1712059.89</v>
      </c>
      <c r="E27" s="59"/>
      <c r="F27" s="63" t="s">
        <v>5</v>
      </c>
      <c r="G27" s="59">
        <f>SUM(B27-D27)</f>
        <v>483520.1100000001</v>
      </c>
      <c r="H27" s="57"/>
    </row>
    <row r="28" spans="1:8" ht="18.75">
      <c r="A28" s="55" t="s">
        <v>31</v>
      </c>
      <c r="B28" s="59">
        <f>11000+695000</f>
        <v>706000</v>
      </c>
      <c r="C28" s="60"/>
      <c r="D28" s="43">
        <v>562930.62</v>
      </c>
      <c r="E28" s="59"/>
      <c r="F28" s="63" t="s">
        <v>5</v>
      </c>
      <c r="G28" s="59">
        <f>SUM(B28-D28)</f>
        <v>143069.38</v>
      </c>
      <c r="H28" s="57"/>
    </row>
    <row r="29" spans="1:8" ht="18.75">
      <c r="A29" s="55" t="s">
        <v>32</v>
      </c>
      <c r="B29" s="59">
        <f>20000+1323600</f>
        <v>1343600</v>
      </c>
      <c r="C29" s="60"/>
      <c r="D29" s="43">
        <v>1244700</v>
      </c>
      <c r="E29" s="59"/>
      <c r="F29" s="63" t="s">
        <v>5</v>
      </c>
      <c r="G29" s="59">
        <f>SUM(B29-D29)</f>
        <v>98900</v>
      </c>
      <c r="H29" s="57"/>
    </row>
    <row r="30" spans="1:8" ht="18.75">
      <c r="A30" s="55" t="s">
        <v>33</v>
      </c>
      <c r="B30" s="78">
        <v>0</v>
      </c>
      <c r="C30" s="60"/>
      <c r="D30" s="79">
        <v>0</v>
      </c>
      <c r="E30" s="59"/>
      <c r="F30" s="63"/>
      <c r="G30" s="59">
        <f>SUM(D30-B30)</f>
        <v>0</v>
      </c>
      <c r="H30" s="57"/>
    </row>
    <row r="31" spans="1:8" ht="18.75">
      <c r="A31" s="55" t="s">
        <v>34</v>
      </c>
      <c r="B31" s="59">
        <f>7000+4000000</f>
        <v>4007000</v>
      </c>
      <c r="C31" s="60"/>
      <c r="D31" s="61">
        <f>7000+3892500</f>
        <v>3899500</v>
      </c>
      <c r="E31" s="59"/>
      <c r="F31" s="63" t="s">
        <v>5</v>
      </c>
      <c r="G31" s="59">
        <f>SUM(B31-D31)</f>
        <v>107500</v>
      </c>
      <c r="H31" s="57"/>
    </row>
    <row r="32" spans="1:8" ht="18.75">
      <c r="A32" s="174" t="s">
        <v>35</v>
      </c>
      <c r="B32" s="163">
        <f>SUM(B22:B31)</f>
        <v>20961660</v>
      </c>
      <c r="C32" s="163">
        <f>SUM(C22:C31)</f>
        <v>0</v>
      </c>
      <c r="D32" s="163">
        <f>SUM(D22:D31)</f>
        <v>16033929.76</v>
      </c>
      <c r="E32" s="163">
        <f>SUM(E22:E31)</f>
        <v>0</v>
      </c>
      <c r="F32" s="165" t="s">
        <v>27</v>
      </c>
      <c r="G32" s="163">
        <f>D32-B32</f>
        <v>-4927730.24</v>
      </c>
      <c r="H32" s="69"/>
    </row>
    <row r="33" spans="1:4" ht="18.75">
      <c r="A33" s="162" t="s">
        <v>236</v>
      </c>
      <c r="B33" s="61"/>
      <c r="C33" s="71"/>
      <c r="D33" s="155">
        <v>4965960</v>
      </c>
    </row>
    <row r="34" spans="1:4" ht="18.75">
      <c r="A34" s="152" t="s">
        <v>237</v>
      </c>
      <c r="B34" s="61"/>
      <c r="C34" s="61"/>
      <c r="D34" s="167">
        <f>D32+D33</f>
        <v>20999889.759999998</v>
      </c>
    </row>
    <row r="35" spans="1:4" ht="19.5" thickBot="1">
      <c r="A35" s="166" t="s">
        <v>36</v>
      </c>
      <c r="D35" s="156">
        <f>D17-D34</f>
        <v>8451053.25</v>
      </c>
    </row>
    <row r="36" ht="12" customHeight="1" thickTop="1">
      <c r="D36" s="145"/>
    </row>
    <row r="37" spans="1:6" ht="18.75">
      <c r="A37" s="109" t="s">
        <v>238</v>
      </c>
      <c r="B37" s="109"/>
      <c r="C37" s="109"/>
      <c r="D37" s="109"/>
      <c r="E37" s="109"/>
      <c r="F37" s="109"/>
    </row>
    <row r="38" spans="1:6" ht="18.75">
      <c r="A38" s="168" t="s">
        <v>239</v>
      </c>
      <c r="B38" s="168"/>
      <c r="C38" s="168"/>
      <c r="D38" s="38"/>
      <c r="E38" s="38"/>
      <c r="F38" s="168"/>
    </row>
    <row r="39" spans="1:6" ht="18.75">
      <c r="A39" s="144" t="s">
        <v>241</v>
      </c>
      <c r="C39" s="144"/>
      <c r="F39" s="144"/>
    </row>
    <row r="40" spans="1:5" ht="18.75">
      <c r="A40" s="144"/>
      <c r="B40" s="144"/>
      <c r="D40" s="144" t="s">
        <v>240</v>
      </c>
      <c r="E40" s="170"/>
    </row>
    <row r="41" spans="2:4" ht="18.75">
      <c r="B41" s="106"/>
      <c r="C41" s="106"/>
      <c r="D41" s="106"/>
    </row>
    <row r="42" spans="2:4" ht="18.75">
      <c r="B42" s="106"/>
      <c r="C42" s="106"/>
      <c r="D42" s="106"/>
    </row>
    <row r="43" spans="2:4" ht="18.75">
      <c r="B43" s="106"/>
      <c r="C43" s="106"/>
      <c r="D43" s="106"/>
    </row>
    <row r="44" spans="2:4" ht="18.75">
      <c r="B44" s="106"/>
      <c r="C44" s="106"/>
      <c r="D44" s="106"/>
    </row>
    <row r="45" spans="2:4" ht="18.75">
      <c r="B45" s="106"/>
      <c r="C45" s="106"/>
      <c r="D45" s="106"/>
    </row>
    <row r="46" spans="2:4" ht="18.75">
      <c r="B46" s="106"/>
      <c r="C46" s="106"/>
      <c r="D46" s="106"/>
    </row>
    <row r="47" spans="2:4" ht="18.75">
      <c r="B47" s="106"/>
      <c r="C47" s="106"/>
      <c r="D47" s="106"/>
    </row>
    <row r="48" spans="2:4" ht="18.75">
      <c r="B48" s="106"/>
      <c r="C48" s="106"/>
      <c r="D48" s="106"/>
    </row>
    <row r="49" spans="2:4" ht="18.75">
      <c r="B49" s="106"/>
      <c r="C49" s="106"/>
      <c r="D49" s="106"/>
    </row>
    <row r="50" spans="2:4" ht="18.75">
      <c r="B50" s="106"/>
      <c r="C50" s="106"/>
      <c r="D50" s="106"/>
    </row>
    <row r="51" spans="2:4" ht="18.75">
      <c r="B51" s="106"/>
      <c r="C51" s="106"/>
      <c r="D51" s="106"/>
    </row>
    <row r="52" spans="2:4" ht="18.75">
      <c r="B52" s="106"/>
      <c r="C52" s="106"/>
      <c r="D52" s="106"/>
    </row>
    <row r="53" spans="2:4" ht="18.75">
      <c r="B53" s="106"/>
      <c r="C53" s="106"/>
      <c r="D53" s="106"/>
    </row>
    <row r="54" spans="2:4" ht="18.75">
      <c r="B54" s="106"/>
      <c r="C54" s="106"/>
      <c r="D54" s="106"/>
    </row>
    <row r="55" spans="2:4" ht="18.75">
      <c r="B55" s="106"/>
      <c r="C55" s="106"/>
      <c r="D55" s="106"/>
    </row>
    <row r="65" ht="18.75">
      <c r="B65" s="171"/>
    </row>
    <row r="66" spans="2:4" ht="18.75">
      <c r="B66" s="106"/>
      <c r="C66" s="106"/>
      <c r="D66" s="106"/>
    </row>
    <row r="67" spans="2:4" ht="18.75">
      <c r="B67" s="106"/>
      <c r="C67" s="106"/>
      <c r="D67" s="106"/>
    </row>
    <row r="68" spans="2:4" ht="18.75">
      <c r="B68" s="106"/>
      <c r="C68" s="106"/>
      <c r="D68" s="106"/>
    </row>
    <row r="69" spans="2:4" ht="18.75">
      <c r="B69" s="106"/>
      <c r="C69" s="106"/>
      <c r="D69" s="106"/>
    </row>
    <row r="70" spans="2:4" ht="18.75">
      <c r="B70" s="106"/>
      <c r="C70" s="106"/>
      <c r="D70" s="106"/>
    </row>
    <row r="71" spans="2:4" ht="18.75">
      <c r="B71" s="106"/>
      <c r="C71" s="106"/>
      <c r="D71" s="106"/>
    </row>
    <row r="72" spans="2:4" ht="18.75">
      <c r="B72" s="106"/>
      <c r="C72" s="106"/>
      <c r="D72" s="106"/>
    </row>
    <row r="73" spans="2:4" ht="18.75">
      <c r="B73" s="106"/>
      <c r="C73" s="106"/>
      <c r="D73" s="106"/>
    </row>
    <row r="74" spans="2:4" ht="18.75">
      <c r="B74" s="106"/>
      <c r="C74" s="106"/>
      <c r="D74" s="106"/>
    </row>
    <row r="75" spans="2:4" ht="18.75">
      <c r="B75" s="106"/>
      <c r="C75" s="106"/>
      <c r="D75" s="106"/>
    </row>
    <row r="76" spans="2:4" ht="18.75">
      <c r="B76" s="172"/>
      <c r="C76" s="106"/>
      <c r="D76" s="106"/>
    </row>
    <row r="77" spans="2:4" ht="18.75">
      <c r="B77" s="106"/>
      <c r="C77" s="106"/>
      <c r="D77" s="106"/>
    </row>
    <row r="78" spans="2:4" ht="18.75">
      <c r="B78" s="106"/>
      <c r="C78" s="106"/>
      <c r="D78" s="106"/>
    </row>
    <row r="79" spans="2:4" ht="18.75">
      <c r="B79" s="106"/>
      <c r="C79" s="106"/>
      <c r="D79" s="106"/>
    </row>
    <row r="80" spans="2:4" ht="18.75">
      <c r="B80" s="106"/>
      <c r="C80" s="106"/>
      <c r="D80" s="106"/>
    </row>
    <row r="81" spans="2:4" ht="18.75">
      <c r="B81" s="106"/>
      <c r="C81" s="106"/>
      <c r="D81" s="106"/>
    </row>
    <row r="82" spans="2:4" ht="18.75">
      <c r="B82" s="172"/>
      <c r="C82" s="106"/>
      <c r="D82" s="106"/>
    </row>
    <row r="83" spans="2:4" ht="18.75">
      <c r="B83" s="106"/>
      <c r="C83" s="106"/>
      <c r="D83" s="106"/>
    </row>
    <row r="84" spans="2:4" ht="18.75">
      <c r="B84" s="106"/>
      <c r="C84" s="106"/>
      <c r="D84" s="106"/>
    </row>
    <row r="85" spans="2:4" ht="18.75">
      <c r="B85" s="106"/>
      <c r="C85" s="106"/>
      <c r="D85" s="106"/>
    </row>
    <row r="86" spans="2:4" ht="18.75">
      <c r="B86" s="106"/>
      <c r="C86" s="106"/>
      <c r="D86" s="106"/>
    </row>
    <row r="87" spans="2:4" ht="18.75">
      <c r="B87" s="106"/>
      <c r="C87" s="106"/>
      <c r="D87" s="106"/>
    </row>
    <row r="88" spans="2:4" ht="18.75">
      <c r="B88" s="106"/>
      <c r="C88" s="106"/>
      <c r="D88" s="106"/>
    </row>
    <row r="89" spans="2:4" ht="18.75">
      <c r="B89" s="106"/>
      <c r="C89" s="106"/>
      <c r="D89" s="106"/>
    </row>
    <row r="90" spans="2:4" ht="18.75">
      <c r="B90" s="106"/>
      <c r="C90" s="106"/>
      <c r="D90" s="106"/>
    </row>
    <row r="91" spans="2:4" ht="18.75">
      <c r="B91" s="106"/>
      <c r="C91" s="106"/>
      <c r="D91" s="106"/>
    </row>
    <row r="92" spans="2:4" ht="18.75">
      <c r="B92" s="106"/>
      <c r="C92" s="106"/>
      <c r="D92" s="106"/>
    </row>
    <row r="93" spans="2:4" ht="18.75">
      <c r="B93" s="106"/>
      <c r="C93" s="106"/>
      <c r="D93" s="106"/>
    </row>
    <row r="94" spans="2:4" ht="18.75">
      <c r="B94" s="106"/>
      <c r="C94" s="106"/>
      <c r="D94" s="106"/>
    </row>
    <row r="96" spans="1:7" ht="18.75">
      <c r="A96" s="207"/>
      <c r="B96" s="178"/>
      <c r="C96" s="178"/>
      <c r="D96" s="178"/>
      <c r="E96" s="178"/>
      <c r="F96" s="178"/>
      <c r="G96" s="178"/>
    </row>
    <row r="97" spans="1:7" ht="18.75">
      <c r="A97" s="207"/>
      <c r="B97" s="178"/>
      <c r="C97" s="178"/>
      <c r="D97" s="178"/>
      <c r="E97" s="178"/>
      <c r="F97" s="178"/>
      <c r="G97" s="178"/>
    </row>
    <row r="99" spans="1:7" ht="18.75">
      <c r="A99" s="207"/>
      <c r="B99" s="178"/>
      <c r="C99" s="178"/>
      <c r="D99" s="178"/>
      <c r="E99" s="178"/>
      <c r="F99" s="178"/>
      <c r="G99" s="178"/>
    </row>
    <row r="100" ht="18.75">
      <c r="D100" s="43"/>
    </row>
    <row r="101" ht="18.75">
      <c r="D101" s="43"/>
    </row>
    <row r="102" ht="18.75">
      <c r="D102" s="43"/>
    </row>
    <row r="103" ht="18.75">
      <c r="D103" s="43"/>
    </row>
    <row r="104" ht="18.75">
      <c r="D104" s="43"/>
    </row>
    <row r="105" ht="18.75">
      <c r="D105" s="43"/>
    </row>
    <row r="106" ht="18.75">
      <c r="D106" s="43"/>
    </row>
    <row r="107" ht="18.75">
      <c r="D107" s="43"/>
    </row>
    <row r="108" ht="18.75">
      <c r="D108" s="43"/>
    </row>
    <row r="109" ht="18.75">
      <c r="D109" s="43"/>
    </row>
    <row r="110" ht="18.75">
      <c r="D110" s="43"/>
    </row>
    <row r="111" ht="18.75">
      <c r="D111" s="43"/>
    </row>
    <row r="112" ht="18.75">
      <c r="D112" s="61"/>
    </row>
    <row r="131" spans="1:7" ht="18.75">
      <c r="A131" s="206"/>
      <c r="B131" s="206"/>
      <c r="C131" s="206"/>
      <c r="D131" s="206"/>
      <c r="E131" s="206"/>
      <c r="F131" s="206"/>
      <c r="G131" s="206"/>
    </row>
    <row r="132" spans="1:4" ht="18.75">
      <c r="A132" s="173"/>
      <c r="D132" s="43"/>
    </row>
    <row r="133" spans="1:4" ht="18.75">
      <c r="A133" s="173"/>
      <c r="D133" s="43"/>
    </row>
    <row r="134" spans="1:4" ht="18.75">
      <c r="A134" s="173"/>
      <c r="D134" s="43"/>
    </row>
    <row r="135" spans="1:4" ht="18.75">
      <c r="A135" s="173"/>
      <c r="D135" s="43"/>
    </row>
    <row r="136" spans="1:4" ht="18.75">
      <c r="A136" s="173"/>
      <c r="D136" s="43"/>
    </row>
    <row r="137" spans="1:4" ht="18.75">
      <c r="A137" s="173"/>
      <c r="D137" s="43"/>
    </row>
    <row r="138" spans="1:4" ht="18.75">
      <c r="A138" s="173"/>
      <c r="D138" s="43"/>
    </row>
    <row r="139" spans="1:4" ht="18.75">
      <c r="A139" s="173"/>
      <c r="D139" s="43"/>
    </row>
    <row r="140" spans="1:4" ht="18.75">
      <c r="A140" s="173"/>
      <c r="D140" s="43"/>
    </row>
    <row r="141" spans="1:4" ht="18.75">
      <c r="A141" s="173"/>
      <c r="D141" s="43"/>
    </row>
    <row r="142" spans="1:4" ht="18.75">
      <c r="A142" s="173"/>
      <c r="D142" s="43"/>
    </row>
    <row r="143" spans="1:4" ht="18.75">
      <c r="A143" s="173"/>
      <c r="D143" s="61"/>
    </row>
    <row r="144" ht="18.75">
      <c r="A144" s="173"/>
    </row>
    <row r="145" ht="18.75">
      <c r="A145" s="173"/>
    </row>
    <row r="146" spans="1:4" ht="18.75">
      <c r="A146" s="173"/>
      <c r="D146" s="43"/>
    </row>
    <row r="147" spans="1:4" ht="18.75">
      <c r="A147" s="173"/>
      <c r="D147" s="43"/>
    </row>
    <row r="148" spans="1:4" ht="18.75">
      <c r="A148" s="38"/>
      <c r="D148" s="43"/>
    </row>
    <row r="149" spans="1:4" ht="18.75">
      <c r="A149" s="38"/>
      <c r="D149" s="43"/>
    </row>
    <row r="150" spans="1:4" ht="18.75">
      <c r="A150" s="38"/>
      <c r="D150" s="61"/>
    </row>
    <row r="151" spans="1:4" ht="18.75">
      <c r="A151" s="38"/>
      <c r="D151" s="61"/>
    </row>
    <row r="152" spans="1:4" ht="18.75">
      <c r="A152" s="38"/>
      <c r="D152" s="40"/>
    </row>
    <row r="153" ht="18.75">
      <c r="A153" s="38"/>
    </row>
    <row r="154" ht="18.75">
      <c r="A154" s="38"/>
    </row>
    <row r="155" ht="18.75">
      <c r="A155" s="38"/>
    </row>
    <row r="156" ht="18.75">
      <c r="A156" s="38"/>
    </row>
    <row r="157" ht="18.75">
      <c r="A157" s="38"/>
    </row>
    <row r="158" ht="18.75">
      <c r="A158" s="38"/>
    </row>
    <row r="159" ht="18.75">
      <c r="A159" s="38"/>
    </row>
    <row r="160" ht="18.75">
      <c r="A160" s="38"/>
    </row>
    <row r="161" ht="18.75">
      <c r="A161" s="38"/>
    </row>
    <row r="162" ht="18.75">
      <c r="A162" s="38"/>
    </row>
    <row r="163" ht="18.75">
      <c r="A163" s="38"/>
    </row>
    <row r="164" ht="18.75">
      <c r="A164" s="38"/>
    </row>
    <row r="165" ht="18.75">
      <c r="A165" s="38"/>
    </row>
    <row r="166" ht="18.75">
      <c r="A166" s="38"/>
    </row>
    <row r="167" ht="18.75">
      <c r="A167" s="38"/>
    </row>
    <row r="168" ht="18.75">
      <c r="A168" s="38"/>
    </row>
    <row r="169" ht="18.75">
      <c r="A169" s="38"/>
    </row>
    <row r="170" ht="18.75">
      <c r="A170" s="38"/>
    </row>
    <row r="171" ht="18.75">
      <c r="A171" s="38"/>
    </row>
    <row r="172" ht="18.75">
      <c r="A172" s="38"/>
    </row>
    <row r="173" ht="18.75">
      <c r="A173" s="38"/>
    </row>
    <row r="174" ht="18.75">
      <c r="A174" s="38"/>
    </row>
  </sheetData>
  <sheetProtection/>
  <mergeCells count="12">
    <mergeCell ref="A3:H3"/>
    <mergeCell ref="A1:H1"/>
    <mergeCell ref="A2:H2"/>
    <mergeCell ref="A19:A20"/>
    <mergeCell ref="A97:G97"/>
    <mergeCell ref="A99:G99"/>
    <mergeCell ref="B4:B5"/>
    <mergeCell ref="D4:D5"/>
    <mergeCell ref="B19:B20"/>
    <mergeCell ref="D19:D20"/>
    <mergeCell ref="A131:G131"/>
    <mergeCell ref="A96:G96"/>
  </mergeCells>
  <printOptions/>
  <pageMargins left="0.787401574803149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02"/>
  <sheetViews>
    <sheetView view="pageBreakPreview" zoomScaleSheetLayoutView="100" zoomScalePageLayoutView="0" workbookViewId="0" topLeftCell="A1">
      <selection activeCell="A117" sqref="A117:IV139"/>
    </sheetView>
  </sheetViews>
  <sheetFormatPr defaultColWidth="9.33203125" defaultRowHeight="21"/>
  <cols>
    <col min="1" max="1" width="12.5" style="1" customWidth="1"/>
    <col min="2" max="2" width="13.33203125" style="1" customWidth="1"/>
    <col min="3" max="3" width="11.83203125" style="1" customWidth="1"/>
    <col min="4" max="4" width="3.66015625" style="1" hidden="1" customWidth="1"/>
    <col min="5" max="5" width="12" style="1" customWidth="1"/>
    <col min="6" max="6" width="12.5" style="1" customWidth="1"/>
    <col min="7" max="7" width="1.3359375" style="1" hidden="1" customWidth="1"/>
    <col min="8" max="11" width="9.33203125" style="1" hidden="1" customWidth="1"/>
    <col min="12" max="12" width="15.33203125" style="1" customWidth="1"/>
    <col min="13" max="13" width="18.16015625" style="1" customWidth="1"/>
    <col min="14" max="20" width="9.33203125" style="1" customWidth="1"/>
    <col min="21" max="21" width="9.5" style="1" customWidth="1"/>
    <col min="22" max="22" width="4" style="1" customWidth="1"/>
    <col min="23" max="16384" width="9.33203125" style="1" customWidth="1"/>
  </cols>
  <sheetData>
    <row r="1" spans="1:23" ht="18.75">
      <c r="A1" s="190" t="s">
        <v>187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09"/>
      <c r="O1" s="109"/>
      <c r="P1" s="109"/>
      <c r="Q1" s="109"/>
      <c r="V1" s="178" t="s">
        <v>179</v>
      </c>
      <c r="W1" s="178"/>
    </row>
    <row r="2" spans="1:23" ht="18.75">
      <c r="A2" s="190" t="s">
        <v>50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207" t="s">
        <v>186</v>
      </c>
      <c r="O2" s="207"/>
      <c r="P2" s="207"/>
      <c r="Q2" s="207"/>
      <c r="R2" s="207"/>
      <c r="S2" s="207"/>
      <c r="T2" s="207"/>
      <c r="U2" s="207"/>
      <c r="V2" s="207"/>
      <c r="W2" s="207"/>
    </row>
    <row r="3" spans="1:23" ht="18.75">
      <c r="A3" s="188" t="s">
        <v>191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207" t="s">
        <v>50</v>
      </c>
      <c r="O3" s="207"/>
      <c r="P3" s="207"/>
      <c r="Q3" s="207"/>
      <c r="R3" s="207"/>
      <c r="S3" s="207"/>
      <c r="T3" s="207"/>
      <c r="U3" s="207"/>
      <c r="V3" s="207"/>
      <c r="W3" s="207"/>
    </row>
    <row r="4" spans="1:23" ht="18.75">
      <c r="A4" s="110" t="s">
        <v>39</v>
      </c>
      <c r="B4" s="45" t="s">
        <v>41</v>
      </c>
      <c r="C4" s="46" t="s">
        <v>43</v>
      </c>
      <c r="D4" s="46"/>
      <c r="E4" s="45" t="s">
        <v>45</v>
      </c>
      <c r="F4" s="111" t="s">
        <v>47</v>
      </c>
      <c r="G4" s="46"/>
      <c r="H4" s="46"/>
      <c r="I4" s="46"/>
      <c r="J4" s="46"/>
      <c r="K4" s="46"/>
      <c r="L4" s="45" t="s">
        <v>49</v>
      </c>
      <c r="M4" s="45" t="s">
        <v>37</v>
      </c>
      <c r="N4" s="215" t="s">
        <v>194</v>
      </c>
      <c r="O4" s="178"/>
      <c r="P4" s="178"/>
      <c r="Q4" s="178"/>
      <c r="R4" s="178"/>
      <c r="S4" s="178"/>
      <c r="T4" s="178"/>
      <c r="U4" s="178"/>
      <c r="V4" s="178"/>
      <c r="W4" s="178"/>
    </row>
    <row r="5" spans="1:24" ht="18.75">
      <c r="A5" s="95" t="s">
        <v>40</v>
      </c>
      <c r="B5" s="53" t="s">
        <v>42</v>
      </c>
      <c r="C5" s="2" t="s">
        <v>44</v>
      </c>
      <c r="D5" s="2"/>
      <c r="E5" s="113" t="s">
        <v>46</v>
      </c>
      <c r="F5" s="114" t="s">
        <v>48</v>
      </c>
      <c r="G5" s="2"/>
      <c r="H5" s="2"/>
      <c r="I5" s="2"/>
      <c r="J5" s="2"/>
      <c r="K5" s="2"/>
      <c r="L5" s="53" t="s">
        <v>44</v>
      </c>
      <c r="M5" s="53"/>
      <c r="N5" s="216" t="s">
        <v>180</v>
      </c>
      <c r="O5" s="216"/>
      <c r="P5" s="216"/>
      <c r="Q5" s="216"/>
      <c r="R5" s="216"/>
      <c r="S5" s="211" t="s">
        <v>181</v>
      </c>
      <c r="T5" s="211"/>
      <c r="U5" s="216" t="s">
        <v>183</v>
      </c>
      <c r="V5" s="216"/>
      <c r="W5" s="216" t="s">
        <v>184</v>
      </c>
      <c r="X5" s="216"/>
    </row>
    <row r="6" spans="1:24" ht="18.75">
      <c r="A6" s="112" t="s">
        <v>5</v>
      </c>
      <c r="B6" s="56" t="s">
        <v>5</v>
      </c>
      <c r="C6" s="39" t="s">
        <v>5</v>
      </c>
      <c r="D6" s="39"/>
      <c r="E6" s="112" t="s">
        <v>5</v>
      </c>
      <c r="F6" s="56" t="s">
        <v>5</v>
      </c>
      <c r="G6" s="39" t="s">
        <v>5</v>
      </c>
      <c r="H6" s="39"/>
      <c r="I6" s="56" t="s">
        <v>5</v>
      </c>
      <c r="J6" s="115" t="s">
        <v>5</v>
      </c>
      <c r="K6" s="39"/>
      <c r="L6" s="116" t="s">
        <v>5</v>
      </c>
      <c r="M6" s="56" t="s">
        <v>5</v>
      </c>
      <c r="N6" s="216"/>
      <c r="O6" s="216"/>
      <c r="P6" s="216"/>
      <c r="Q6" s="216"/>
      <c r="R6" s="216"/>
      <c r="S6" s="211" t="s">
        <v>182</v>
      </c>
      <c r="T6" s="211"/>
      <c r="U6" s="216"/>
      <c r="V6" s="216"/>
      <c r="W6" s="216"/>
      <c r="X6" s="216"/>
    </row>
    <row r="7" spans="1:22" ht="18.75">
      <c r="A7" s="58"/>
      <c r="B7" s="55"/>
      <c r="C7" s="40"/>
      <c r="D7" s="40"/>
      <c r="E7" s="55"/>
      <c r="F7" s="40"/>
      <c r="G7" s="40"/>
      <c r="H7" s="40"/>
      <c r="I7" s="40"/>
      <c r="J7" s="40"/>
      <c r="K7" s="40"/>
      <c r="L7" s="55"/>
      <c r="M7" s="55"/>
      <c r="P7" s="40"/>
      <c r="R7" s="49"/>
      <c r="T7" s="49"/>
      <c r="U7" s="48"/>
      <c r="V7" s="48"/>
    </row>
    <row r="8" spans="1:22" ht="18.75">
      <c r="A8" s="58"/>
      <c r="B8" s="55"/>
      <c r="C8" s="40"/>
      <c r="D8" s="40"/>
      <c r="E8" s="55"/>
      <c r="F8" s="40"/>
      <c r="G8" s="40"/>
      <c r="H8" s="40"/>
      <c r="I8" s="40"/>
      <c r="J8" s="40"/>
      <c r="K8" s="40"/>
      <c r="L8" s="55"/>
      <c r="M8" s="57"/>
      <c r="R8" s="57"/>
      <c r="T8" s="57"/>
      <c r="U8" s="55"/>
      <c r="V8" s="55"/>
    </row>
    <row r="9" spans="1:22" ht="18.75">
      <c r="A9" s="58"/>
      <c r="B9" s="55"/>
      <c r="C9" s="40"/>
      <c r="D9" s="40"/>
      <c r="E9" s="55"/>
      <c r="F9" s="40"/>
      <c r="G9" s="40"/>
      <c r="H9" s="40"/>
      <c r="I9" s="40"/>
      <c r="J9" s="40"/>
      <c r="K9" s="40"/>
      <c r="L9" s="55"/>
      <c r="M9" s="57"/>
      <c r="R9" s="57"/>
      <c r="T9" s="57"/>
      <c r="U9" s="55"/>
      <c r="V9" s="55"/>
    </row>
    <row r="10" spans="1:22" ht="18.75">
      <c r="A10" s="58"/>
      <c r="B10" s="55"/>
      <c r="C10" s="40"/>
      <c r="D10" s="40"/>
      <c r="E10" s="55"/>
      <c r="F10" s="40"/>
      <c r="G10" s="40"/>
      <c r="H10" s="40"/>
      <c r="I10" s="40"/>
      <c r="J10" s="40"/>
      <c r="K10" s="40"/>
      <c r="L10" s="55"/>
      <c r="M10" s="57"/>
      <c r="R10" s="57"/>
      <c r="T10" s="57"/>
      <c r="U10" s="55"/>
      <c r="V10" s="55"/>
    </row>
    <row r="11" spans="1:22" ht="18.75">
      <c r="A11" s="58"/>
      <c r="B11" s="55"/>
      <c r="C11" s="40"/>
      <c r="D11" s="40"/>
      <c r="E11" s="55"/>
      <c r="F11" s="40"/>
      <c r="G11" s="40"/>
      <c r="H11" s="40"/>
      <c r="I11" s="40"/>
      <c r="J11" s="40"/>
      <c r="K11" s="40"/>
      <c r="L11" s="55"/>
      <c r="M11" s="57"/>
      <c r="R11" s="57"/>
      <c r="T11" s="57"/>
      <c r="U11" s="55"/>
      <c r="V11" s="55"/>
    </row>
    <row r="12" spans="1:22" ht="18.75">
      <c r="A12" s="58"/>
      <c r="B12" s="55"/>
      <c r="C12" s="40"/>
      <c r="D12" s="40"/>
      <c r="E12" s="55"/>
      <c r="F12" s="40"/>
      <c r="G12" s="40"/>
      <c r="H12" s="40"/>
      <c r="I12" s="40"/>
      <c r="J12" s="40"/>
      <c r="K12" s="40"/>
      <c r="L12" s="55"/>
      <c r="M12" s="57"/>
      <c r="R12" s="57"/>
      <c r="T12" s="57"/>
      <c r="U12" s="55"/>
      <c r="V12" s="55"/>
    </row>
    <row r="13" spans="1:22" ht="18.75">
      <c r="A13" s="58"/>
      <c r="B13" s="55"/>
      <c r="C13" s="40"/>
      <c r="D13" s="40"/>
      <c r="E13" s="55"/>
      <c r="F13" s="40"/>
      <c r="G13" s="40"/>
      <c r="H13" s="40"/>
      <c r="I13" s="40"/>
      <c r="J13" s="40"/>
      <c r="K13" s="40"/>
      <c r="L13" s="55"/>
      <c r="M13" s="57"/>
      <c r="R13" s="57"/>
      <c r="T13" s="57"/>
      <c r="U13" s="55"/>
      <c r="V13" s="55"/>
    </row>
    <row r="14" spans="1:22" ht="18.75">
      <c r="A14" s="58"/>
      <c r="B14" s="55"/>
      <c r="C14" s="40"/>
      <c r="D14" s="40"/>
      <c r="E14" s="55"/>
      <c r="F14" s="40"/>
      <c r="G14" s="40"/>
      <c r="H14" s="40"/>
      <c r="I14" s="40"/>
      <c r="J14" s="40"/>
      <c r="K14" s="40"/>
      <c r="L14" s="55"/>
      <c r="M14" s="57"/>
      <c r="R14" s="57"/>
      <c r="T14" s="57"/>
      <c r="U14" s="55"/>
      <c r="V14" s="55"/>
    </row>
    <row r="15" spans="1:22" ht="18.75">
      <c r="A15" s="58"/>
      <c r="B15" s="55"/>
      <c r="C15" s="40"/>
      <c r="D15" s="40"/>
      <c r="E15" s="55"/>
      <c r="F15" s="40"/>
      <c r="G15" s="40"/>
      <c r="H15" s="40"/>
      <c r="I15" s="40"/>
      <c r="J15" s="40"/>
      <c r="K15" s="40"/>
      <c r="L15" s="55"/>
      <c r="M15" s="57"/>
      <c r="R15" s="57"/>
      <c r="T15" s="57"/>
      <c r="U15" s="55"/>
      <c r="V15" s="55"/>
    </row>
    <row r="16" spans="1:22" ht="18.75">
      <c r="A16" s="58"/>
      <c r="B16" s="55"/>
      <c r="C16" s="40"/>
      <c r="D16" s="40"/>
      <c r="E16" s="55"/>
      <c r="F16" s="40"/>
      <c r="G16" s="40"/>
      <c r="H16" s="40"/>
      <c r="I16" s="40"/>
      <c r="J16" s="40"/>
      <c r="K16" s="40"/>
      <c r="L16" s="55"/>
      <c r="M16" s="57"/>
      <c r="R16" s="57"/>
      <c r="T16" s="57"/>
      <c r="U16" s="55"/>
      <c r="V16" s="55"/>
    </row>
    <row r="17" spans="1:22" ht="18.75">
      <c r="A17" s="58"/>
      <c r="B17" s="55"/>
      <c r="C17" s="40"/>
      <c r="D17" s="40"/>
      <c r="E17" s="55"/>
      <c r="F17" s="40"/>
      <c r="G17" s="40"/>
      <c r="H17" s="40"/>
      <c r="I17" s="40"/>
      <c r="J17" s="40"/>
      <c r="K17" s="40"/>
      <c r="L17" s="55"/>
      <c r="M17" s="57"/>
      <c r="R17" s="57"/>
      <c r="T17" s="57"/>
      <c r="U17" s="55"/>
      <c r="V17" s="55"/>
    </row>
    <row r="18" spans="1:22" ht="18.75">
      <c r="A18" s="58"/>
      <c r="B18" s="55"/>
      <c r="C18" s="40"/>
      <c r="D18" s="40"/>
      <c r="E18" s="55"/>
      <c r="F18" s="40"/>
      <c r="G18" s="40"/>
      <c r="H18" s="40"/>
      <c r="I18" s="40"/>
      <c r="J18" s="40"/>
      <c r="K18" s="40"/>
      <c r="L18" s="55"/>
      <c r="M18" s="57"/>
      <c r="R18" s="57"/>
      <c r="T18" s="57"/>
      <c r="U18" s="55"/>
      <c r="V18" s="55"/>
    </row>
    <row r="19" spans="1:22" ht="18.75">
      <c r="A19" s="58"/>
      <c r="B19" s="55"/>
      <c r="C19" s="40"/>
      <c r="D19" s="40"/>
      <c r="E19" s="55"/>
      <c r="F19" s="40"/>
      <c r="G19" s="40"/>
      <c r="H19" s="40"/>
      <c r="I19" s="40"/>
      <c r="J19" s="40"/>
      <c r="K19" s="40"/>
      <c r="L19" s="55"/>
      <c r="M19" s="57"/>
      <c r="R19" s="57"/>
      <c r="T19" s="57"/>
      <c r="U19" s="55"/>
      <c r="V19" s="55"/>
    </row>
    <row r="20" spans="1:22" ht="18.75">
      <c r="A20" s="58"/>
      <c r="B20" s="55"/>
      <c r="C20" s="40"/>
      <c r="D20" s="40"/>
      <c r="E20" s="55"/>
      <c r="F20" s="40"/>
      <c r="G20" s="40"/>
      <c r="H20" s="40"/>
      <c r="I20" s="40"/>
      <c r="J20" s="40"/>
      <c r="K20" s="40"/>
      <c r="L20" s="55"/>
      <c r="M20" s="57"/>
      <c r="R20" s="57"/>
      <c r="T20" s="57"/>
      <c r="U20" s="55"/>
      <c r="V20" s="55"/>
    </row>
    <row r="21" spans="1:22" ht="18.75">
      <c r="A21" s="58"/>
      <c r="B21" s="55"/>
      <c r="C21" s="40"/>
      <c r="D21" s="40"/>
      <c r="E21" s="55"/>
      <c r="F21" s="40"/>
      <c r="G21" s="40"/>
      <c r="H21" s="40"/>
      <c r="I21" s="40"/>
      <c r="J21" s="40"/>
      <c r="K21" s="40"/>
      <c r="L21" s="55"/>
      <c r="M21" s="57"/>
      <c r="R21" s="57"/>
      <c r="T21" s="57"/>
      <c r="U21" s="55"/>
      <c r="V21" s="55"/>
    </row>
    <row r="22" spans="1:22" ht="18.75">
      <c r="A22" s="58"/>
      <c r="B22" s="55"/>
      <c r="C22" s="40"/>
      <c r="D22" s="40"/>
      <c r="E22" s="55"/>
      <c r="F22" s="40"/>
      <c r="G22" s="40"/>
      <c r="H22" s="40"/>
      <c r="I22" s="40"/>
      <c r="J22" s="40"/>
      <c r="K22" s="40"/>
      <c r="L22" s="55"/>
      <c r="M22" s="57"/>
      <c r="R22" s="57"/>
      <c r="T22" s="57"/>
      <c r="U22" s="55"/>
      <c r="V22" s="55"/>
    </row>
    <row r="23" spans="1:22" ht="18.75">
      <c r="A23" s="58"/>
      <c r="B23" s="55"/>
      <c r="C23" s="40"/>
      <c r="D23" s="40"/>
      <c r="E23" s="55"/>
      <c r="F23" s="40"/>
      <c r="G23" s="40"/>
      <c r="H23" s="40"/>
      <c r="I23" s="40"/>
      <c r="J23" s="40"/>
      <c r="K23" s="40"/>
      <c r="L23" s="55"/>
      <c r="M23" s="57"/>
      <c r="R23" s="57"/>
      <c r="T23" s="57"/>
      <c r="U23" s="55"/>
      <c r="V23" s="55"/>
    </row>
    <row r="24" spans="1:22" ht="18.75">
      <c r="A24" s="58"/>
      <c r="B24" s="55"/>
      <c r="C24" s="40"/>
      <c r="D24" s="40"/>
      <c r="E24" s="55"/>
      <c r="F24" s="40"/>
      <c r="G24" s="40"/>
      <c r="H24" s="40"/>
      <c r="I24" s="40"/>
      <c r="J24" s="40"/>
      <c r="K24" s="40"/>
      <c r="L24" s="55"/>
      <c r="M24" s="57"/>
      <c r="R24" s="57"/>
      <c r="T24" s="57"/>
      <c r="U24" s="55"/>
      <c r="V24" s="55"/>
    </row>
    <row r="25" spans="1:22" ht="18.75">
      <c r="A25" s="58"/>
      <c r="B25" s="55"/>
      <c r="C25" s="40"/>
      <c r="D25" s="40"/>
      <c r="E25" s="55"/>
      <c r="F25" s="40"/>
      <c r="G25" s="40"/>
      <c r="H25" s="40"/>
      <c r="I25" s="40"/>
      <c r="J25" s="40"/>
      <c r="K25" s="40"/>
      <c r="L25" s="55"/>
      <c r="M25" s="57"/>
      <c r="R25" s="57"/>
      <c r="T25" s="57"/>
      <c r="U25" s="55"/>
      <c r="V25" s="55"/>
    </row>
    <row r="26" spans="1:22" ht="18.75">
      <c r="A26" s="58"/>
      <c r="B26" s="55"/>
      <c r="C26" s="40"/>
      <c r="D26" s="40"/>
      <c r="E26" s="55"/>
      <c r="F26" s="40"/>
      <c r="G26" s="40"/>
      <c r="H26" s="40"/>
      <c r="I26" s="40"/>
      <c r="J26" s="40"/>
      <c r="K26" s="40"/>
      <c r="L26" s="55"/>
      <c r="M26" s="57"/>
      <c r="R26" s="57"/>
      <c r="T26" s="57"/>
      <c r="U26" s="55"/>
      <c r="V26" s="55"/>
    </row>
    <row r="27" spans="1:24" ht="18.75">
      <c r="A27" s="58"/>
      <c r="B27" s="55"/>
      <c r="C27" s="40"/>
      <c r="D27" s="40"/>
      <c r="E27" s="55"/>
      <c r="F27" s="40"/>
      <c r="G27" s="40"/>
      <c r="H27" s="40"/>
      <c r="I27" s="40"/>
      <c r="J27" s="40"/>
      <c r="K27" s="40"/>
      <c r="L27" s="55"/>
      <c r="M27" s="57"/>
      <c r="N27" s="58"/>
      <c r="O27" s="40"/>
      <c r="P27" s="40"/>
      <c r="Q27" s="40"/>
      <c r="R27" s="57"/>
      <c r="S27" s="52"/>
      <c r="T27" s="54"/>
      <c r="U27" s="51"/>
      <c r="V27" s="51"/>
      <c r="W27" s="52"/>
      <c r="X27" s="52"/>
    </row>
    <row r="28" spans="1:24" ht="18.75">
      <c r="A28" s="3" t="s">
        <v>5</v>
      </c>
      <c r="B28" s="6" t="s">
        <v>5</v>
      </c>
      <c r="C28" s="4" t="s">
        <v>5</v>
      </c>
      <c r="D28" s="4"/>
      <c r="E28" s="6" t="s">
        <v>5</v>
      </c>
      <c r="F28" s="117" t="s">
        <v>5</v>
      </c>
      <c r="G28" s="4"/>
      <c r="H28" s="4"/>
      <c r="I28" s="4"/>
      <c r="J28" s="4"/>
      <c r="K28" s="4"/>
      <c r="L28" s="6" t="s">
        <v>5</v>
      </c>
      <c r="M28" s="5" t="s">
        <v>5</v>
      </c>
      <c r="N28" s="191" t="s">
        <v>185</v>
      </c>
      <c r="O28" s="188"/>
      <c r="P28" s="188"/>
      <c r="Q28" s="188"/>
      <c r="R28" s="192"/>
      <c r="S28" s="85"/>
      <c r="T28" s="69"/>
      <c r="U28" s="66"/>
      <c r="V28" s="66"/>
      <c r="W28" s="85"/>
      <c r="X28" s="85"/>
    </row>
    <row r="29" spans="1:13" ht="18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18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24" ht="18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178"/>
      <c r="O31" s="178"/>
      <c r="P31" s="178"/>
      <c r="R31" s="178"/>
      <c r="S31" s="178"/>
      <c r="T31" s="178"/>
      <c r="U31" s="178"/>
      <c r="V31" s="178"/>
      <c r="W31" s="178"/>
      <c r="X31" s="178"/>
    </row>
    <row r="32" spans="1:24" ht="18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178"/>
      <c r="O32" s="178"/>
      <c r="P32" s="178"/>
      <c r="R32" s="178"/>
      <c r="S32" s="178"/>
      <c r="T32" s="178"/>
      <c r="U32" s="178"/>
      <c r="V32" s="178"/>
      <c r="W32" s="178"/>
      <c r="X32" s="178"/>
    </row>
    <row r="33" spans="1:24" ht="18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178"/>
      <c r="O33" s="178"/>
      <c r="P33" s="178"/>
      <c r="R33" s="178"/>
      <c r="S33" s="178"/>
      <c r="T33" s="178"/>
      <c r="U33" s="178"/>
      <c r="V33" s="178"/>
      <c r="W33" s="178"/>
      <c r="X33" s="178"/>
    </row>
    <row r="34" spans="1:24" ht="18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178"/>
      <c r="O34" s="178"/>
      <c r="P34" s="178"/>
      <c r="R34" s="178"/>
      <c r="S34" s="178"/>
      <c r="T34" s="178"/>
      <c r="U34" s="178"/>
      <c r="V34" s="178"/>
      <c r="W34" s="178"/>
      <c r="X34" s="178"/>
    </row>
    <row r="35" spans="1:24" ht="18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178"/>
      <c r="O35" s="178"/>
      <c r="P35" s="178"/>
      <c r="R35" s="178"/>
      <c r="S35" s="178"/>
      <c r="T35" s="178"/>
      <c r="U35" s="178"/>
      <c r="V35" s="178"/>
      <c r="W35" s="178"/>
      <c r="X35" s="178"/>
    </row>
    <row r="36" spans="1:24" ht="18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178"/>
      <c r="O36" s="178"/>
      <c r="P36" s="178"/>
      <c r="R36" s="178"/>
      <c r="S36" s="178"/>
      <c r="T36" s="178"/>
      <c r="U36" s="178"/>
      <c r="V36" s="178"/>
      <c r="W36" s="178"/>
      <c r="X36" s="178"/>
    </row>
    <row r="37" spans="1:24" ht="18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178"/>
      <c r="O37" s="178"/>
      <c r="P37" s="178"/>
      <c r="R37" s="178"/>
      <c r="S37" s="178"/>
      <c r="T37" s="178"/>
      <c r="U37" s="178"/>
      <c r="V37" s="178"/>
      <c r="W37" s="178"/>
      <c r="X37" s="178"/>
    </row>
    <row r="38" spans="1:24" ht="18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78"/>
      <c r="O38" s="178"/>
      <c r="P38" s="178"/>
      <c r="R38" s="178"/>
      <c r="S38" s="178"/>
      <c r="T38" s="178"/>
      <c r="U38" s="178"/>
      <c r="V38" s="178"/>
      <c r="W38" s="178"/>
      <c r="X38" s="178"/>
    </row>
    <row r="39" spans="1:24" ht="18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178"/>
      <c r="O39" s="178"/>
      <c r="P39" s="178"/>
      <c r="R39" s="178"/>
      <c r="S39" s="178"/>
      <c r="T39" s="178"/>
      <c r="U39" s="178"/>
      <c r="V39" s="178"/>
      <c r="W39" s="178"/>
      <c r="X39" s="178"/>
    </row>
    <row r="40" spans="1:24" ht="18.75">
      <c r="A40" s="190" t="s">
        <v>187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78"/>
      <c r="O40" s="178"/>
      <c r="P40" s="178"/>
      <c r="R40" s="178"/>
      <c r="S40" s="178"/>
      <c r="T40" s="178"/>
      <c r="U40" s="178"/>
      <c r="V40" s="178"/>
      <c r="W40" s="178"/>
      <c r="X40" s="178"/>
    </row>
    <row r="41" spans="1:24" ht="18.75">
      <c r="A41" s="190" t="s">
        <v>38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78"/>
      <c r="O41" s="178"/>
      <c r="P41" s="178"/>
      <c r="R41" s="178"/>
      <c r="S41" s="178"/>
      <c r="T41" s="178"/>
      <c r="U41" s="178"/>
      <c r="V41" s="178"/>
      <c r="W41" s="178"/>
      <c r="X41" s="178"/>
    </row>
    <row r="42" spans="1:24" ht="18.75">
      <c r="A42" s="188" t="s">
        <v>191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78"/>
      <c r="O42" s="178"/>
      <c r="P42" s="178"/>
      <c r="R42" s="178"/>
      <c r="S42" s="178"/>
      <c r="T42" s="178"/>
      <c r="U42" s="178"/>
      <c r="V42" s="178"/>
      <c r="W42" s="178"/>
      <c r="X42" s="178"/>
    </row>
    <row r="43" spans="1:24" ht="18.75">
      <c r="A43" s="6" t="s">
        <v>53</v>
      </c>
      <c r="B43" s="196" t="s">
        <v>54</v>
      </c>
      <c r="C43" s="219"/>
      <c r="D43" s="219"/>
      <c r="E43" s="219"/>
      <c r="F43" s="219"/>
      <c r="G43" s="118"/>
      <c r="H43" s="118"/>
      <c r="I43" s="118"/>
      <c r="J43" s="118"/>
      <c r="K43" s="118"/>
      <c r="L43" s="6" t="s">
        <v>55</v>
      </c>
      <c r="M43" s="6" t="s">
        <v>37</v>
      </c>
      <c r="N43" s="178"/>
      <c r="O43" s="178"/>
      <c r="P43" s="178"/>
      <c r="R43" s="178"/>
      <c r="S43" s="178"/>
      <c r="T43" s="178"/>
      <c r="U43" s="178"/>
      <c r="V43" s="178"/>
      <c r="W43" s="178"/>
      <c r="X43" s="178"/>
    </row>
    <row r="44" spans="1:24" ht="18.75">
      <c r="A44" s="56" t="s">
        <v>5</v>
      </c>
      <c r="B44" s="217" t="s">
        <v>5</v>
      </c>
      <c r="C44" s="218"/>
      <c r="D44" s="218"/>
      <c r="E44" s="218"/>
      <c r="F44" s="218"/>
      <c r="G44" s="39"/>
      <c r="H44" s="39"/>
      <c r="I44" s="39"/>
      <c r="J44" s="39"/>
      <c r="K44" s="39"/>
      <c r="L44" s="56" t="s">
        <v>5</v>
      </c>
      <c r="M44" s="56" t="s">
        <v>5</v>
      </c>
      <c r="N44" s="178"/>
      <c r="O44" s="178"/>
      <c r="P44" s="178"/>
      <c r="R44" s="178"/>
      <c r="S44" s="178"/>
      <c r="T44" s="178"/>
      <c r="U44" s="178"/>
      <c r="V44" s="178"/>
      <c r="W44" s="178"/>
      <c r="X44" s="178"/>
    </row>
    <row r="45" spans="1:24" ht="18.75">
      <c r="A45" s="55"/>
      <c r="B45" s="58"/>
      <c r="C45" s="40"/>
      <c r="D45" s="40"/>
      <c r="E45" s="40"/>
      <c r="F45" s="40"/>
      <c r="G45" s="40"/>
      <c r="H45" s="40"/>
      <c r="I45" s="40"/>
      <c r="J45" s="40"/>
      <c r="K45" s="40"/>
      <c r="L45" s="55"/>
      <c r="M45" s="55"/>
      <c r="N45" s="178"/>
      <c r="O45" s="178"/>
      <c r="P45" s="178"/>
      <c r="R45" s="178"/>
      <c r="S45" s="178"/>
      <c r="T45" s="178"/>
      <c r="U45" s="178"/>
      <c r="V45" s="178"/>
      <c r="W45" s="178"/>
      <c r="X45" s="178"/>
    </row>
    <row r="46" spans="1:24" ht="18.75">
      <c r="A46" s="55"/>
      <c r="B46" s="58"/>
      <c r="C46" s="40"/>
      <c r="D46" s="40"/>
      <c r="E46" s="40"/>
      <c r="F46" s="40"/>
      <c r="G46" s="40"/>
      <c r="H46" s="40"/>
      <c r="I46" s="40"/>
      <c r="J46" s="40"/>
      <c r="K46" s="40"/>
      <c r="L46" s="55"/>
      <c r="M46" s="55"/>
      <c r="N46" s="178"/>
      <c r="O46" s="178"/>
      <c r="P46" s="178"/>
      <c r="R46" s="178"/>
      <c r="S46" s="178"/>
      <c r="T46" s="178"/>
      <c r="U46" s="178"/>
      <c r="V46" s="178"/>
      <c r="W46" s="178"/>
      <c r="X46" s="178"/>
    </row>
    <row r="47" spans="1:24" ht="18.75">
      <c r="A47" s="55"/>
      <c r="B47" s="58"/>
      <c r="C47" s="40"/>
      <c r="D47" s="40"/>
      <c r="E47" s="40"/>
      <c r="F47" s="40"/>
      <c r="G47" s="40"/>
      <c r="H47" s="40"/>
      <c r="I47" s="40"/>
      <c r="J47" s="40"/>
      <c r="K47" s="40"/>
      <c r="L47" s="55"/>
      <c r="M47" s="55"/>
      <c r="N47" s="178"/>
      <c r="O47" s="178"/>
      <c r="P47" s="178"/>
      <c r="R47" s="178"/>
      <c r="S47" s="178"/>
      <c r="T47" s="178"/>
      <c r="U47" s="178"/>
      <c r="V47" s="178"/>
      <c r="W47" s="178"/>
      <c r="X47" s="178"/>
    </row>
    <row r="48" spans="1:24" ht="18.75">
      <c r="A48" s="55"/>
      <c r="B48" s="58"/>
      <c r="C48" s="40"/>
      <c r="D48" s="40"/>
      <c r="E48" s="40"/>
      <c r="F48" s="40"/>
      <c r="G48" s="40"/>
      <c r="H48" s="40"/>
      <c r="I48" s="40"/>
      <c r="J48" s="40"/>
      <c r="K48" s="40"/>
      <c r="L48" s="55"/>
      <c r="M48" s="55"/>
      <c r="N48" s="178"/>
      <c r="O48" s="178"/>
      <c r="P48" s="178"/>
      <c r="R48" s="178"/>
      <c r="S48" s="178"/>
      <c r="T48" s="178"/>
      <c r="U48" s="178"/>
      <c r="V48" s="178"/>
      <c r="W48" s="178"/>
      <c r="X48" s="178"/>
    </row>
    <row r="49" spans="1:24" ht="18.75">
      <c r="A49" s="55"/>
      <c r="B49" s="58"/>
      <c r="C49" s="40"/>
      <c r="D49" s="40"/>
      <c r="E49" s="40"/>
      <c r="F49" s="40"/>
      <c r="G49" s="40"/>
      <c r="H49" s="40"/>
      <c r="I49" s="40"/>
      <c r="J49" s="40"/>
      <c r="K49" s="40"/>
      <c r="L49" s="55"/>
      <c r="M49" s="55"/>
      <c r="N49" s="178"/>
      <c r="O49" s="178"/>
      <c r="P49" s="178"/>
      <c r="R49" s="178"/>
      <c r="S49" s="178"/>
      <c r="T49" s="178"/>
      <c r="U49" s="178"/>
      <c r="V49" s="178"/>
      <c r="W49" s="178"/>
      <c r="X49" s="178"/>
    </row>
    <row r="50" spans="1:24" ht="18.75">
      <c r="A50" s="55"/>
      <c r="B50" s="58"/>
      <c r="C50" s="40"/>
      <c r="D50" s="40"/>
      <c r="E50" s="40"/>
      <c r="F50" s="40"/>
      <c r="G50" s="40"/>
      <c r="H50" s="40"/>
      <c r="I50" s="40"/>
      <c r="J50" s="40"/>
      <c r="K50" s="40"/>
      <c r="L50" s="55"/>
      <c r="M50" s="55"/>
      <c r="N50" s="178"/>
      <c r="O50" s="178"/>
      <c r="P50" s="178"/>
      <c r="R50" s="178"/>
      <c r="S50" s="178"/>
      <c r="T50" s="178"/>
      <c r="U50" s="178"/>
      <c r="V50" s="178"/>
      <c r="W50" s="178"/>
      <c r="X50" s="178"/>
    </row>
    <row r="51" spans="1:24" ht="18.75">
      <c r="A51" s="55"/>
      <c r="B51" s="58"/>
      <c r="C51" s="40"/>
      <c r="D51" s="40"/>
      <c r="E51" s="40"/>
      <c r="F51" s="40"/>
      <c r="G51" s="40"/>
      <c r="H51" s="40"/>
      <c r="I51" s="40"/>
      <c r="J51" s="40"/>
      <c r="K51" s="40"/>
      <c r="L51" s="55"/>
      <c r="M51" s="55"/>
      <c r="N51" s="178"/>
      <c r="O51" s="178"/>
      <c r="P51" s="178"/>
      <c r="R51" s="178"/>
      <c r="S51" s="178"/>
      <c r="T51" s="178"/>
      <c r="U51" s="178"/>
      <c r="V51" s="178"/>
      <c r="W51" s="178"/>
      <c r="X51" s="178"/>
    </row>
    <row r="52" spans="1:24" ht="18.75">
      <c r="A52" s="55"/>
      <c r="B52" s="58"/>
      <c r="C52" s="40"/>
      <c r="D52" s="40"/>
      <c r="E52" s="40"/>
      <c r="F52" s="40"/>
      <c r="G52" s="40"/>
      <c r="H52" s="40"/>
      <c r="I52" s="40"/>
      <c r="J52" s="40"/>
      <c r="K52" s="40"/>
      <c r="L52" s="55"/>
      <c r="M52" s="55"/>
      <c r="N52" s="178"/>
      <c r="O52" s="178"/>
      <c r="P52" s="178"/>
      <c r="R52" s="178"/>
      <c r="S52" s="178"/>
      <c r="T52" s="178"/>
      <c r="U52" s="178"/>
      <c r="V52" s="178"/>
      <c r="W52" s="178"/>
      <c r="X52" s="178"/>
    </row>
    <row r="53" spans="1:24" ht="18.75">
      <c r="A53" s="55"/>
      <c r="B53" s="58"/>
      <c r="C53" s="40"/>
      <c r="D53" s="40"/>
      <c r="E53" s="40"/>
      <c r="F53" s="40"/>
      <c r="G53" s="40"/>
      <c r="H53" s="40"/>
      <c r="I53" s="40"/>
      <c r="J53" s="40"/>
      <c r="K53" s="40"/>
      <c r="L53" s="55"/>
      <c r="M53" s="55"/>
      <c r="N53" s="178"/>
      <c r="O53" s="178"/>
      <c r="P53" s="178"/>
      <c r="R53" s="178"/>
      <c r="S53" s="178"/>
      <c r="T53" s="178"/>
      <c r="U53" s="178"/>
      <c r="V53" s="178"/>
      <c r="W53" s="178"/>
      <c r="X53" s="178"/>
    </row>
    <row r="54" spans="1:24" ht="18.75">
      <c r="A54" s="55"/>
      <c r="B54" s="58"/>
      <c r="C54" s="40"/>
      <c r="D54" s="40"/>
      <c r="E54" s="40"/>
      <c r="F54" s="40"/>
      <c r="G54" s="40"/>
      <c r="H54" s="40"/>
      <c r="I54" s="40"/>
      <c r="J54" s="40"/>
      <c r="K54" s="40"/>
      <c r="L54" s="55"/>
      <c r="M54" s="55"/>
      <c r="N54" s="178"/>
      <c r="O54" s="178"/>
      <c r="P54" s="178"/>
      <c r="R54" s="178"/>
      <c r="S54" s="178"/>
      <c r="T54" s="178"/>
      <c r="U54" s="178"/>
      <c r="V54" s="178"/>
      <c r="W54" s="178"/>
      <c r="X54" s="178"/>
    </row>
    <row r="55" spans="1:24" ht="18.75">
      <c r="A55" s="55"/>
      <c r="B55" s="58"/>
      <c r="C55" s="40"/>
      <c r="D55" s="40"/>
      <c r="E55" s="40"/>
      <c r="F55" s="40"/>
      <c r="G55" s="40"/>
      <c r="H55" s="40"/>
      <c r="I55" s="40"/>
      <c r="J55" s="40"/>
      <c r="K55" s="40"/>
      <c r="L55" s="55"/>
      <c r="M55" s="55"/>
      <c r="N55" s="178"/>
      <c r="O55" s="178"/>
      <c r="P55" s="178"/>
      <c r="R55" s="178"/>
      <c r="S55" s="178"/>
      <c r="T55" s="178"/>
      <c r="U55" s="178"/>
      <c r="V55" s="178"/>
      <c r="W55" s="178"/>
      <c r="X55" s="178"/>
    </row>
    <row r="56" spans="1:24" ht="18.75">
      <c r="A56" s="55"/>
      <c r="B56" s="58"/>
      <c r="C56" s="40"/>
      <c r="D56" s="40"/>
      <c r="E56" s="40"/>
      <c r="F56" s="40"/>
      <c r="G56" s="40"/>
      <c r="H56" s="40"/>
      <c r="I56" s="40"/>
      <c r="J56" s="40"/>
      <c r="K56" s="40"/>
      <c r="L56" s="55"/>
      <c r="M56" s="55"/>
      <c r="N56" s="178"/>
      <c r="O56" s="178"/>
      <c r="P56" s="178"/>
      <c r="R56" s="178"/>
      <c r="S56" s="178"/>
      <c r="T56" s="178"/>
      <c r="U56" s="178"/>
      <c r="V56" s="178"/>
      <c r="W56" s="178"/>
      <c r="X56" s="178"/>
    </row>
    <row r="57" spans="1:24" ht="18.75">
      <c r="A57" s="55"/>
      <c r="B57" s="58"/>
      <c r="C57" s="40"/>
      <c r="D57" s="40"/>
      <c r="E57" s="40"/>
      <c r="F57" s="40"/>
      <c r="G57" s="40"/>
      <c r="H57" s="40"/>
      <c r="I57" s="40"/>
      <c r="J57" s="40"/>
      <c r="K57" s="40"/>
      <c r="L57" s="55"/>
      <c r="M57" s="55"/>
      <c r="N57" s="178"/>
      <c r="O57" s="178"/>
      <c r="P57" s="178"/>
      <c r="R57" s="178"/>
      <c r="S57" s="178"/>
      <c r="T57" s="178"/>
      <c r="U57" s="178"/>
      <c r="V57" s="178"/>
      <c r="W57" s="178"/>
      <c r="X57" s="178"/>
    </row>
    <row r="58" spans="1:24" ht="18.75">
      <c r="A58" s="55"/>
      <c r="B58" s="58"/>
      <c r="C58" s="40"/>
      <c r="D58" s="40"/>
      <c r="E58" s="40"/>
      <c r="F58" s="40"/>
      <c r="G58" s="40"/>
      <c r="H58" s="40"/>
      <c r="I58" s="40"/>
      <c r="J58" s="40"/>
      <c r="K58" s="40"/>
      <c r="L58" s="55"/>
      <c r="M58" s="55"/>
      <c r="N58" s="178"/>
      <c r="O58" s="178"/>
      <c r="P58" s="178"/>
      <c r="R58" s="178"/>
      <c r="S58" s="178"/>
      <c r="T58" s="178"/>
      <c r="U58" s="178"/>
      <c r="V58" s="178"/>
      <c r="W58" s="178"/>
      <c r="X58" s="178"/>
    </row>
    <row r="59" spans="1:24" ht="18.75">
      <c r="A59" s="55"/>
      <c r="B59" s="58"/>
      <c r="C59" s="40"/>
      <c r="D59" s="40"/>
      <c r="E59" s="40"/>
      <c r="F59" s="40"/>
      <c r="G59" s="40"/>
      <c r="H59" s="40"/>
      <c r="I59" s="40"/>
      <c r="J59" s="40"/>
      <c r="K59" s="40"/>
      <c r="L59" s="55"/>
      <c r="M59" s="55"/>
      <c r="N59" s="178"/>
      <c r="O59" s="178"/>
      <c r="P59" s="178"/>
      <c r="R59" s="178"/>
      <c r="S59" s="178"/>
      <c r="T59" s="178"/>
      <c r="U59" s="178"/>
      <c r="V59" s="178"/>
      <c r="W59" s="178"/>
      <c r="X59" s="178"/>
    </row>
    <row r="60" spans="1:24" ht="18.75">
      <c r="A60" s="55"/>
      <c r="B60" s="58"/>
      <c r="C60" s="40"/>
      <c r="D60" s="40"/>
      <c r="E60" s="40"/>
      <c r="F60" s="40"/>
      <c r="G60" s="40"/>
      <c r="H60" s="40"/>
      <c r="I60" s="40"/>
      <c r="J60" s="40"/>
      <c r="K60" s="40"/>
      <c r="L60" s="55"/>
      <c r="M60" s="55"/>
      <c r="N60" s="178"/>
      <c r="O60" s="178"/>
      <c r="P60" s="178"/>
      <c r="R60" s="178"/>
      <c r="S60" s="178"/>
      <c r="T60" s="178"/>
      <c r="U60" s="178"/>
      <c r="V60" s="178"/>
      <c r="W60" s="178"/>
      <c r="X60" s="178"/>
    </row>
    <row r="61" spans="1:24" ht="18.75">
      <c r="A61" s="55"/>
      <c r="B61" s="58"/>
      <c r="C61" s="40"/>
      <c r="D61" s="40"/>
      <c r="E61" s="40"/>
      <c r="F61" s="40"/>
      <c r="G61" s="40"/>
      <c r="H61" s="40"/>
      <c r="I61" s="40"/>
      <c r="J61" s="40"/>
      <c r="K61" s="40"/>
      <c r="L61" s="55"/>
      <c r="M61" s="55"/>
      <c r="N61" s="178"/>
      <c r="O61" s="178"/>
      <c r="P61" s="178"/>
      <c r="R61" s="178"/>
      <c r="S61" s="178"/>
      <c r="T61" s="178"/>
      <c r="U61" s="178"/>
      <c r="V61" s="178"/>
      <c r="W61" s="178"/>
      <c r="X61" s="178"/>
    </row>
    <row r="62" spans="1:24" ht="18.75">
      <c r="A62" s="55"/>
      <c r="B62" s="58"/>
      <c r="C62" s="40"/>
      <c r="D62" s="40"/>
      <c r="E62" s="40"/>
      <c r="F62" s="40"/>
      <c r="G62" s="40"/>
      <c r="H62" s="40"/>
      <c r="I62" s="40"/>
      <c r="J62" s="40"/>
      <c r="K62" s="40"/>
      <c r="L62" s="55"/>
      <c r="M62" s="55"/>
      <c r="N62" s="178"/>
      <c r="O62" s="178"/>
      <c r="P62" s="178"/>
      <c r="R62" s="178"/>
      <c r="S62" s="178"/>
      <c r="T62" s="178"/>
      <c r="U62" s="178"/>
      <c r="V62" s="178"/>
      <c r="W62" s="178"/>
      <c r="X62" s="178"/>
    </row>
    <row r="63" spans="1:24" ht="18.75">
      <c r="A63" s="55"/>
      <c r="B63" s="58"/>
      <c r="C63" s="40"/>
      <c r="D63" s="40"/>
      <c r="E63" s="40"/>
      <c r="F63" s="40"/>
      <c r="G63" s="40"/>
      <c r="H63" s="40"/>
      <c r="I63" s="40"/>
      <c r="J63" s="40"/>
      <c r="K63" s="40"/>
      <c r="L63" s="55"/>
      <c r="M63" s="55"/>
      <c r="N63" s="178"/>
      <c r="O63" s="178"/>
      <c r="P63" s="178"/>
      <c r="R63" s="178"/>
      <c r="S63" s="178"/>
      <c r="T63" s="178"/>
      <c r="U63" s="178"/>
      <c r="V63" s="178"/>
      <c r="W63" s="178"/>
      <c r="X63" s="178"/>
    </row>
    <row r="64" spans="1:24" ht="18.75">
      <c r="A64" s="55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55"/>
      <c r="M64" s="55"/>
      <c r="N64" s="178"/>
      <c r="O64" s="178"/>
      <c r="P64" s="178"/>
      <c r="R64" s="178"/>
      <c r="S64" s="178"/>
      <c r="T64" s="178"/>
      <c r="U64" s="178"/>
      <c r="V64" s="178"/>
      <c r="W64" s="178"/>
      <c r="X64" s="178"/>
    </row>
    <row r="65" spans="1:24" ht="18.75">
      <c r="A65" s="55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55"/>
      <c r="M65" s="55"/>
      <c r="N65" s="178"/>
      <c r="O65" s="178"/>
      <c r="P65" s="178"/>
      <c r="R65" s="178"/>
      <c r="S65" s="178"/>
      <c r="T65" s="178"/>
      <c r="U65" s="178"/>
      <c r="V65" s="178"/>
      <c r="W65" s="178"/>
      <c r="X65" s="178"/>
    </row>
    <row r="66" spans="1:24" ht="18.75">
      <c r="A66" s="55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55"/>
      <c r="M66" s="55"/>
      <c r="N66" s="178"/>
      <c r="O66" s="178"/>
      <c r="P66" s="178"/>
      <c r="R66" s="178"/>
      <c r="S66" s="178"/>
      <c r="T66" s="178"/>
      <c r="U66" s="178"/>
      <c r="V66" s="178"/>
      <c r="W66" s="178"/>
      <c r="X66" s="178"/>
    </row>
    <row r="67" spans="1:24" ht="18.75">
      <c r="A67" s="51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1"/>
      <c r="M67" s="51"/>
      <c r="N67" s="178"/>
      <c r="O67" s="178"/>
      <c r="P67" s="178"/>
      <c r="R67" s="178"/>
      <c r="S67" s="178"/>
      <c r="T67" s="178"/>
      <c r="U67" s="178"/>
      <c r="V67" s="178"/>
      <c r="W67" s="178"/>
      <c r="X67" s="178"/>
    </row>
    <row r="68" spans="1:24" ht="18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178"/>
      <c r="O68" s="178"/>
      <c r="P68" s="178"/>
      <c r="R68" s="178"/>
      <c r="S68" s="178"/>
      <c r="T68" s="178"/>
      <c r="U68" s="178"/>
      <c r="V68" s="178"/>
      <c r="W68" s="178"/>
      <c r="X68" s="178"/>
    </row>
    <row r="69" spans="1:24" ht="18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178"/>
      <c r="O69" s="178"/>
      <c r="P69" s="178"/>
      <c r="R69" s="178"/>
      <c r="S69" s="178"/>
      <c r="T69" s="178"/>
      <c r="U69" s="178"/>
      <c r="V69" s="178"/>
      <c r="W69" s="178"/>
      <c r="X69" s="178"/>
    </row>
    <row r="70" spans="1:24" ht="18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178"/>
      <c r="O70" s="178"/>
      <c r="P70" s="178"/>
      <c r="R70" s="178"/>
      <c r="S70" s="178"/>
      <c r="T70" s="178"/>
      <c r="U70" s="178"/>
      <c r="V70" s="178"/>
      <c r="W70" s="178"/>
      <c r="X70" s="178"/>
    </row>
    <row r="71" spans="1:24" ht="18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178"/>
      <c r="O71" s="178"/>
      <c r="P71" s="178"/>
      <c r="R71" s="178"/>
      <c r="S71" s="178"/>
      <c r="T71" s="178"/>
      <c r="U71" s="178"/>
      <c r="V71" s="178"/>
      <c r="W71" s="178"/>
      <c r="X71" s="178"/>
    </row>
    <row r="72" spans="1:24" ht="18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178"/>
      <c r="O72" s="178"/>
      <c r="P72" s="178"/>
      <c r="R72" s="178"/>
      <c r="S72" s="178"/>
      <c r="T72" s="178"/>
      <c r="U72" s="178"/>
      <c r="V72" s="178"/>
      <c r="W72" s="178"/>
      <c r="X72" s="178"/>
    </row>
    <row r="73" spans="1:24" ht="18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178"/>
      <c r="O73" s="178"/>
      <c r="P73" s="178"/>
      <c r="R73" s="178"/>
      <c r="S73" s="178"/>
      <c r="T73" s="178"/>
      <c r="U73" s="178"/>
      <c r="V73" s="178"/>
      <c r="W73" s="178"/>
      <c r="X73" s="178"/>
    </row>
    <row r="74" spans="1:24" ht="18.75">
      <c r="A74" s="190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78"/>
      <c r="O74" s="178"/>
      <c r="P74" s="178"/>
      <c r="R74" s="178"/>
      <c r="S74" s="178"/>
      <c r="T74" s="178"/>
      <c r="U74" s="178"/>
      <c r="V74" s="178"/>
      <c r="W74" s="178"/>
      <c r="X74" s="178"/>
    </row>
    <row r="75" spans="1:24" ht="18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178"/>
      <c r="O75" s="178"/>
      <c r="P75" s="178"/>
      <c r="R75" s="178"/>
      <c r="S75" s="178"/>
      <c r="T75" s="178"/>
      <c r="U75" s="178"/>
      <c r="V75" s="178"/>
      <c r="W75" s="178"/>
      <c r="X75" s="178"/>
    </row>
    <row r="76" spans="1:24" ht="18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178"/>
      <c r="O76" s="178"/>
      <c r="P76" s="178"/>
      <c r="R76" s="178"/>
      <c r="S76" s="178"/>
      <c r="T76" s="178"/>
      <c r="U76" s="178"/>
      <c r="V76" s="178"/>
      <c r="W76" s="178"/>
      <c r="X76" s="178"/>
    </row>
    <row r="77" spans="1:24" ht="18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178"/>
      <c r="O77" s="178"/>
      <c r="P77" s="178"/>
      <c r="R77" s="178"/>
      <c r="S77" s="178"/>
      <c r="T77" s="178"/>
      <c r="U77" s="178"/>
      <c r="V77" s="178"/>
      <c r="W77" s="178"/>
      <c r="X77" s="178"/>
    </row>
    <row r="78" spans="1:24" ht="18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178"/>
      <c r="O78" s="178"/>
      <c r="P78" s="178"/>
      <c r="R78" s="178"/>
      <c r="S78" s="178"/>
      <c r="T78" s="178"/>
      <c r="U78" s="178"/>
      <c r="V78" s="178"/>
      <c r="W78" s="178"/>
      <c r="X78" s="178"/>
    </row>
    <row r="79" spans="1:24" ht="18.75">
      <c r="A79" s="190" t="s">
        <v>187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78"/>
      <c r="O79" s="178"/>
      <c r="P79" s="178"/>
      <c r="R79" s="178"/>
      <c r="S79" s="178"/>
      <c r="T79" s="178"/>
      <c r="U79" s="178"/>
      <c r="V79" s="178"/>
      <c r="W79" s="178"/>
      <c r="X79" s="178"/>
    </row>
    <row r="80" spans="1:24" ht="18.75">
      <c r="A80" s="190" t="s">
        <v>123</v>
      </c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78"/>
      <c r="O80" s="178"/>
      <c r="P80" s="178"/>
      <c r="R80" s="178"/>
      <c r="S80" s="178"/>
      <c r="T80" s="178"/>
      <c r="U80" s="178"/>
      <c r="V80" s="178"/>
      <c r="W80" s="178"/>
      <c r="X80" s="178"/>
    </row>
    <row r="81" spans="1:24" ht="18.75">
      <c r="A81" s="188" t="s">
        <v>195</v>
      </c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78"/>
      <c r="O81" s="178"/>
      <c r="P81" s="178"/>
      <c r="R81" s="178"/>
      <c r="S81" s="178"/>
      <c r="T81" s="178"/>
      <c r="U81" s="178"/>
      <c r="V81" s="178"/>
      <c r="W81" s="178"/>
      <c r="X81" s="178"/>
    </row>
    <row r="82" spans="1:24" ht="18.75">
      <c r="A82" s="3" t="s">
        <v>39</v>
      </c>
      <c r="B82" s="4"/>
      <c r="C82" s="4"/>
      <c r="D82" s="4"/>
      <c r="E82" s="4"/>
      <c r="F82" s="5"/>
      <c r="G82" s="85"/>
      <c r="H82" s="85"/>
      <c r="I82" s="85"/>
      <c r="J82" s="85"/>
      <c r="K82" s="85"/>
      <c r="L82" s="3" t="s">
        <v>51</v>
      </c>
      <c r="M82" s="6" t="s">
        <v>52</v>
      </c>
      <c r="N82" s="178"/>
      <c r="O82" s="178"/>
      <c r="P82" s="178"/>
      <c r="R82" s="178"/>
      <c r="S82" s="178"/>
      <c r="T82" s="178"/>
      <c r="U82" s="178"/>
      <c r="V82" s="178"/>
      <c r="W82" s="178"/>
      <c r="X82" s="178"/>
    </row>
    <row r="83" spans="1:24" ht="18.75">
      <c r="A83" s="119" t="s">
        <v>56</v>
      </c>
      <c r="B83" s="120"/>
      <c r="C83" s="120"/>
      <c r="D83" s="120"/>
      <c r="E83" s="120"/>
      <c r="F83" s="121"/>
      <c r="G83" s="40"/>
      <c r="H83" s="40"/>
      <c r="I83" s="40"/>
      <c r="J83" s="40"/>
      <c r="K83" s="40"/>
      <c r="L83" s="62">
        <v>294398</v>
      </c>
      <c r="M83" s="59">
        <v>294398</v>
      </c>
      <c r="N83" s="178"/>
      <c r="O83" s="178"/>
      <c r="P83" s="178"/>
      <c r="R83" s="178"/>
      <c r="S83" s="178"/>
      <c r="T83" s="178"/>
      <c r="U83" s="178"/>
      <c r="V83" s="178"/>
      <c r="W83" s="178"/>
      <c r="X83" s="178"/>
    </row>
    <row r="84" spans="1:24" ht="18.75">
      <c r="A84" s="87" t="s">
        <v>57</v>
      </c>
      <c r="B84" s="88"/>
      <c r="C84" s="88"/>
      <c r="D84" s="88"/>
      <c r="E84" s="88"/>
      <c r="F84" s="89"/>
      <c r="G84" s="40"/>
      <c r="H84" s="40"/>
      <c r="I84" s="40"/>
      <c r="J84" s="40"/>
      <c r="K84" s="40"/>
      <c r="L84" s="62">
        <v>1458440</v>
      </c>
      <c r="M84" s="59">
        <v>1458440</v>
      </c>
      <c r="N84" s="178"/>
      <c r="O84" s="178"/>
      <c r="P84" s="178"/>
      <c r="R84" s="178"/>
      <c r="S84" s="178"/>
      <c r="T84" s="178"/>
      <c r="U84" s="178"/>
      <c r="V84" s="178"/>
      <c r="W84" s="178"/>
      <c r="X84" s="178"/>
    </row>
    <row r="85" spans="1:24" ht="18.75">
      <c r="A85" s="87" t="s">
        <v>58</v>
      </c>
      <c r="B85" s="88"/>
      <c r="C85" s="88"/>
      <c r="D85" s="88"/>
      <c r="E85" s="88"/>
      <c r="F85" s="89"/>
      <c r="G85" s="40"/>
      <c r="H85" s="40"/>
      <c r="I85" s="40"/>
      <c r="J85" s="40"/>
      <c r="K85" s="40"/>
      <c r="L85" s="122" t="s">
        <v>5</v>
      </c>
      <c r="M85" s="63" t="s">
        <v>5</v>
      </c>
      <c r="N85" s="178"/>
      <c r="O85" s="178"/>
      <c r="P85" s="178"/>
      <c r="R85" s="178"/>
      <c r="S85" s="178"/>
      <c r="T85" s="178"/>
      <c r="U85" s="178"/>
      <c r="V85" s="178"/>
      <c r="W85" s="178"/>
      <c r="X85" s="178"/>
    </row>
    <row r="86" spans="1:24" ht="18.75">
      <c r="A86" s="87" t="s">
        <v>59</v>
      </c>
      <c r="B86" s="88"/>
      <c r="C86" s="88"/>
      <c r="D86" s="88"/>
      <c r="E86" s="88"/>
      <c r="F86" s="89"/>
      <c r="G86" s="40"/>
      <c r="H86" s="40"/>
      <c r="I86" s="40"/>
      <c r="J86" s="40"/>
      <c r="K86" s="40"/>
      <c r="L86" s="123">
        <v>0</v>
      </c>
      <c r="M86" s="78">
        <v>0</v>
      </c>
      <c r="N86" s="178"/>
      <c r="O86" s="178"/>
      <c r="P86" s="178"/>
      <c r="R86" s="178"/>
      <c r="S86" s="178"/>
      <c r="T86" s="178"/>
      <c r="U86" s="178"/>
      <c r="V86" s="178"/>
      <c r="W86" s="178"/>
      <c r="X86" s="178"/>
    </row>
    <row r="87" spans="1:13" ht="18.75">
      <c r="A87" s="87" t="s">
        <v>60</v>
      </c>
      <c r="B87" s="88"/>
      <c r="C87" s="88"/>
      <c r="D87" s="88"/>
      <c r="E87" s="88"/>
      <c r="F87" s="89"/>
      <c r="G87" s="40"/>
      <c r="H87" s="40"/>
      <c r="I87" s="40"/>
      <c r="J87" s="40"/>
      <c r="K87" s="40"/>
      <c r="L87" s="62">
        <v>40175</v>
      </c>
      <c r="M87" s="59">
        <v>66950</v>
      </c>
    </row>
    <row r="88" spans="1:13" ht="18.75">
      <c r="A88" s="87" t="s">
        <v>61</v>
      </c>
      <c r="B88" s="88"/>
      <c r="C88" s="88"/>
      <c r="D88" s="88"/>
      <c r="E88" s="88"/>
      <c r="F88" s="89"/>
      <c r="G88" s="40"/>
      <c r="H88" s="40"/>
      <c r="I88" s="40"/>
      <c r="J88" s="40"/>
      <c r="K88" s="40"/>
      <c r="L88" s="62">
        <v>28941.56</v>
      </c>
      <c r="M88" s="59">
        <v>28941.56</v>
      </c>
    </row>
    <row r="89" spans="1:13" ht="18.75">
      <c r="A89" s="87" t="s">
        <v>62</v>
      </c>
      <c r="B89" s="88"/>
      <c r="C89" s="88"/>
      <c r="D89" s="88"/>
      <c r="E89" s="88"/>
      <c r="F89" s="89"/>
      <c r="G89" s="40"/>
      <c r="H89" s="40"/>
      <c r="I89" s="40"/>
      <c r="J89" s="40"/>
      <c r="K89" s="40"/>
      <c r="L89" s="62">
        <v>1484.5</v>
      </c>
      <c r="M89" s="59">
        <v>1415.35</v>
      </c>
    </row>
    <row r="90" spans="1:13" ht="18.75">
      <c r="A90" s="87" t="s">
        <v>63</v>
      </c>
      <c r="B90" s="88"/>
      <c r="C90" s="88"/>
      <c r="D90" s="88"/>
      <c r="E90" s="88"/>
      <c r="F90" s="89"/>
      <c r="G90" s="40"/>
      <c r="H90" s="40"/>
      <c r="I90" s="40"/>
      <c r="J90" s="40"/>
      <c r="K90" s="40"/>
      <c r="L90" s="62">
        <v>1781.4</v>
      </c>
      <c r="M90" s="59">
        <v>1698.42</v>
      </c>
    </row>
    <row r="91" spans="1:13" ht="18.75">
      <c r="A91" s="87" t="s">
        <v>64</v>
      </c>
      <c r="B91" s="88"/>
      <c r="C91" s="88"/>
      <c r="D91" s="88"/>
      <c r="E91" s="88"/>
      <c r="F91" s="89"/>
      <c r="G91" s="40"/>
      <c r="H91" s="40"/>
      <c r="I91" s="40"/>
      <c r="J91" s="40"/>
      <c r="K91" s="40"/>
      <c r="L91" s="123">
        <v>51.58</v>
      </c>
      <c r="M91" s="59">
        <v>0</v>
      </c>
    </row>
    <row r="92" spans="1:13" ht="18.75">
      <c r="A92" s="87" t="s">
        <v>65</v>
      </c>
      <c r="B92" s="88"/>
      <c r="C92" s="88"/>
      <c r="D92" s="88"/>
      <c r="E92" s="88"/>
      <c r="F92" s="89"/>
      <c r="G92" s="40"/>
      <c r="H92" s="40"/>
      <c r="I92" s="40"/>
      <c r="J92" s="40"/>
      <c r="K92" s="40"/>
      <c r="L92" s="62">
        <v>4936.75</v>
      </c>
      <c r="M92" s="59">
        <v>822948.8</v>
      </c>
    </row>
    <row r="93" spans="1:13" ht="18.75">
      <c r="A93" s="87" t="s">
        <v>66</v>
      </c>
      <c r="B93" s="88"/>
      <c r="C93" s="88"/>
      <c r="D93" s="88"/>
      <c r="E93" s="88"/>
      <c r="F93" s="89"/>
      <c r="G93" s="40"/>
      <c r="H93" s="40"/>
      <c r="I93" s="40"/>
      <c r="J93" s="40"/>
      <c r="K93" s="40"/>
      <c r="L93" s="123">
        <v>0</v>
      </c>
      <c r="M93" s="78">
        <v>0</v>
      </c>
    </row>
    <row r="94" spans="1:13" ht="18.75">
      <c r="A94" s="124" t="s">
        <v>67</v>
      </c>
      <c r="B94" s="125"/>
      <c r="C94" s="125"/>
      <c r="D94" s="125"/>
      <c r="E94" s="125"/>
      <c r="F94" s="126"/>
      <c r="G94" s="40"/>
      <c r="H94" s="40"/>
      <c r="I94" s="40"/>
      <c r="J94" s="40"/>
      <c r="K94" s="40"/>
      <c r="L94" s="62">
        <v>210188.25</v>
      </c>
      <c r="M94" s="78">
        <v>500000</v>
      </c>
    </row>
    <row r="95" spans="1:13" ht="18.75">
      <c r="A95" s="87" t="s">
        <v>124</v>
      </c>
      <c r="B95" s="88"/>
      <c r="C95" s="88"/>
      <c r="D95" s="88"/>
      <c r="E95" s="88"/>
      <c r="F95" s="89"/>
      <c r="G95" s="40"/>
      <c r="H95" s="40"/>
      <c r="I95" s="40"/>
      <c r="J95" s="40"/>
      <c r="K95" s="40"/>
      <c r="L95" s="123">
        <v>0</v>
      </c>
      <c r="M95" s="78">
        <v>0</v>
      </c>
    </row>
    <row r="96" spans="1:13" ht="18.75">
      <c r="A96" s="212" t="s">
        <v>125</v>
      </c>
      <c r="B96" s="213"/>
      <c r="C96" s="213"/>
      <c r="D96" s="213"/>
      <c r="E96" s="213"/>
      <c r="F96" s="214"/>
      <c r="G96" s="40"/>
      <c r="H96" s="40"/>
      <c r="I96" s="40"/>
      <c r="J96" s="40"/>
      <c r="K96" s="40"/>
      <c r="L96" s="62">
        <v>433297</v>
      </c>
      <c r="M96" s="59">
        <v>0</v>
      </c>
    </row>
    <row r="97" spans="1:13" ht="18.75">
      <c r="A97" s="212" t="s">
        <v>126</v>
      </c>
      <c r="B97" s="213"/>
      <c r="C97" s="213"/>
      <c r="D97" s="213"/>
      <c r="E97" s="213"/>
      <c r="F97" s="214"/>
      <c r="G97" s="40"/>
      <c r="H97" s="40"/>
      <c r="I97" s="40"/>
      <c r="J97" s="40"/>
      <c r="K97" s="40"/>
      <c r="L97" s="62">
        <v>0</v>
      </c>
      <c r="M97" s="59">
        <v>0</v>
      </c>
    </row>
    <row r="98" spans="1:13" ht="18.75">
      <c r="A98" s="212" t="s">
        <v>170</v>
      </c>
      <c r="B98" s="213"/>
      <c r="C98" s="213"/>
      <c r="D98" s="213"/>
      <c r="E98" s="213"/>
      <c r="F98" s="214"/>
      <c r="G98" s="40"/>
      <c r="H98" s="40"/>
      <c r="I98" s="40"/>
      <c r="J98" s="40"/>
      <c r="K98" s="40"/>
      <c r="L98" s="62">
        <v>1000</v>
      </c>
      <c r="M98" s="59">
        <v>0</v>
      </c>
    </row>
    <row r="99" spans="1:13" ht="18.75">
      <c r="A99" s="58"/>
      <c r="B99" s="40"/>
      <c r="C99" s="40"/>
      <c r="D99" s="40"/>
      <c r="E99" s="40"/>
      <c r="F99" s="57"/>
      <c r="G99" s="40"/>
      <c r="H99" s="40"/>
      <c r="I99" s="40"/>
      <c r="J99" s="40"/>
      <c r="K99" s="40"/>
      <c r="L99" s="62"/>
      <c r="M99" s="59"/>
    </row>
    <row r="100" spans="1:13" ht="18.75">
      <c r="A100" s="101"/>
      <c r="B100" s="52"/>
      <c r="C100" s="52"/>
      <c r="D100" s="52"/>
      <c r="E100" s="52"/>
      <c r="F100" s="54"/>
      <c r="G100" s="52"/>
      <c r="H100" s="52"/>
      <c r="I100" s="52"/>
      <c r="J100" s="52"/>
      <c r="K100" s="52"/>
      <c r="L100" s="127"/>
      <c r="M100" s="73"/>
    </row>
    <row r="101" spans="1:13" ht="18.75">
      <c r="A101" s="47"/>
      <c r="B101" s="40"/>
      <c r="C101" s="40"/>
      <c r="D101" s="40"/>
      <c r="E101" s="40"/>
      <c r="F101" s="57"/>
      <c r="G101" s="40"/>
      <c r="H101" s="40"/>
      <c r="I101" s="40"/>
      <c r="J101" s="40"/>
      <c r="K101" s="40"/>
      <c r="L101" s="128">
        <f>SUM(L83:L100)</f>
        <v>2474694.04</v>
      </c>
      <c r="M101" s="67">
        <f>SUM(M83:M100)</f>
        <v>3174792.13</v>
      </c>
    </row>
    <row r="102" spans="1:13" ht="18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</row>
    <row r="103" spans="1:13" ht="18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</row>
    <row r="104" spans="1:13" ht="18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</row>
    <row r="105" spans="1:13" ht="18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</row>
    <row r="106" spans="1:13" ht="18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</row>
    <row r="107" spans="1:13" ht="18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</row>
    <row r="108" spans="1:13" ht="18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</row>
    <row r="109" spans="1:13" ht="18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</row>
    <row r="110" spans="1:13" ht="18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</row>
    <row r="111" ht="18.75">
      <c r="F111" s="40"/>
    </row>
    <row r="112" ht="18.75">
      <c r="F112" s="40"/>
    </row>
    <row r="113" ht="18.75">
      <c r="F113" s="40"/>
    </row>
    <row r="114" spans="1:13" ht="21">
      <c r="A114" s="183"/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</row>
    <row r="115" spans="1:13" ht="21">
      <c r="A115" s="183"/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</row>
    <row r="116" spans="1:13" ht="2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</row>
    <row r="117" spans="1:13" ht="21">
      <c r="A117" s="24"/>
      <c r="B117" s="24"/>
      <c r="C117" s="24"/>
      <c r="D117" s="24"/>
      <c r="E117" s="24"/>
      <c r="F117" s="135"/>
      <c r="G117" s="24"/>
      <c r="H117" s="24"/>
      <c r="I117" s="24"/>
      <c r="J117" s="24"/>
      <c r="K117" s="24"/>
      <c r="L117" s="24"/>
      <c r="M117" s="24"/>
    </row>
    <row r="118" spans="1:13" ht="21">
      <c r="A118" s="24"/>
      <c r="B118" s="24"/>
      <c r="C118" s="24"/>
      <c r="D118" s="24"/>
      <c r="E118" s="24"/>
      <c r="F118" s="135"/>
      <c r="G118" s="24"/>
      <c r="H118" s="24"/>
      <c r="I118" s="24"/>
      <c r="J118" s="24"/>
      <c r="K118" s="24"/>
      <c r="L118" s="24"/>
      <c r="M118" s="24"/>
    </row>
    <row r="119" spans="1:13" ht="21">
      <c r="A119" s="24"/>
      <c r="B119" s="24"/>
      <c r="C119" s="24"/>
      <c r="D119" s="24"/>
      <c r="E119" s="24"/>
      <c r="F119" s="135"/>
      <c r="G119" s="24"/>
      <c r="H119" s="24"/>
      <c r="I119" s="24"/>
      <c r="J119" s="24"/>
      <c r="K119" s="24"/>
      <c r="L119" s="24"/>
      <c r="M119" s="24"/>
    </row>
    <row r="120" spans="1:13" ht="21">
      <c r="A120" s="24"/>
      <c r="B120" s="24"/>
      <c r="C120" s="24"/>
      <c r="D120" s="24"/>
      <c r="E120" s="24"/>
      <c r="F120" s="135"/>
      <c r="G120" s="24"/>
      <c r="H120" s="24"/>
      <c r="I120" s="24"/>
      <c r="J120" s="24"/>
      <c r="K120" s="24"/>
      <c r="L120" s="24"/>
      <c r="M120" s="24"/>
    </row>
    <row r="121" spans="1:13" ht="21">
      <c r="A121" s="24"/>
      <c r="B121" s="24"/>
      <c r="C121" s="24"/>
      <c r="D121" s="24"/>
      <c r="E121" s="24"/>
      <c r="F121" s="135"/>
      <c r="G121" s="24"/>
      <c r="H121" s="24"/>
      <c r="I121" s="24"/>
      <c r="J121" s="24"/>
      <c r="K121" s="24"/>
      <c r="L121" s="24"/>
      <c r="M121" s="24"/>
    </row>
    <row r="122" spans="1:13" ht="21">
      <c r="A122" s="24"/>
      <c r="B122" s="24"/>
      <c r="C122" s="24"/>
      <c r="D122" s="24"/>
      <c r="E122" s="24"/>
      <c r="F122" s="135"/>
      <c r="G122" s="24"/>
      <c r="H122" s="24"/>
      <c r="I122" s="24"/>
      <c r="J122" s="24"/>
      <c r="K122" s="24"/>
      <c r="L122" s="24"/>
      <c r="M122" s="24"/>
    </row>
    <row r="123" spans="1:13" ht="21">
      <c r="A123" s="24"/>
      <c r="B123" s="24"/>
      <c r="C123" s="24"/>
      <c r="D123" s="24"/>
      <c r="E123" s="24"/>
      <c r="F123" s="135"/>
      <c r="G123" s="24"/>
      <c r="H123" s="24"/>
      <c r="I123" s="24"/>
      <c r="J123" s="24"/>
      <c r="K123" s="24"/>
      <c r="L123" s="24"/>
      <c r="M123" s="24"/>
    </row>
    <row r="124" spans="1:13" ht="2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</row>
    <row r="125" spans="1:13" ht="2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</row>
    <row r="126" spans="1:13" ht="2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</row>
    <row r="127" spans="1:13" ht="2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</row>
    <row r="128" spans="1:13" ht="21">
      <c r="A128" s="35" t="s">
        <v>140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ht="21">
      <c r="A129" s="35" t="s">
        <v>141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ht="21">
      <c r="A130" s="24"/>
      <c r="B130" s="25"/>
      <c r="C130" s="25"/>
      <c r="D130" s="25"/>
      <c r="E130" s="25"/>
      <c r="F130" s="25"/>
      <c r="G130" s="24"/>
      <c r="H130" s="24"/>
      <c r="I130" s="24"/>
      <c r="J130" s="24"/>
      <c r="K130" s="24"/>
      <c r="L130" s="24"/>
      <c r="M130" s="24"/>
    </row>
    <row r="131" spans="1:13" ht="21">
      <c r="A131" s="24"/>
      <c r="B131" s="25" t="s">
        <v>142</v>
      </c>
      <c r="C131" s="25"/>
      <c r="D131" s="25"/>
      <c r="E131" s="25"/>
      <c r="F131" s="25"/>
      <c r="G131" s="24"/>
      <c r="H131" s="24"/>
      <c r="I131" s="24"/>
      <c r="J131" s="24"/>
      <c r="K131" s="24"/>
      <c r="L131" s="136"/>
      <c r="M131" s="130" t="s">
        <v>5</v>
      </c>
    </row>
    <row r="132" spans="1:13" ht="21">
      <c r="A132" s="24"/>
      <c r="B132" s="25" t="s">
        <v>143</v>
      </c>
      <c r="C132" s="25"/>
      <c r="D132" s="25"/>
      <c r="E132" s="25"/>
      <c r="F132" s="25"/>
      <c r="G132" s="24"/>
      <c r="H132" s="24"/>
      <c r="I132" s="24"/>
      <c r="J132" s="24"/>
      <c r="K132" s="24"/>
      <c r="L132" s="137"/>
      <c r="M132" s="32">
        <v>142375</v>
      </c>
    </row>
    <row r="133" spans="1:13" ht="21">
      <c r="A133" s="24"/>
      <c r="B133" s="25" t="s">
        <v>144</v>
      </c>
      <c r="C133" s="25"/>
      <c r="D133" s="25"/>
      <c r="E133" s="25"/>
      <c r="F133" s="25"/>
      <c r="G133" s="24"/>
      <c r="H133" s="24"/>
      <c r="I133" s="24"/>
      <c r="J133" s="24"/>
      <c r="K133" s="24"/>
      <c r="L133" s="137"/>
      <c r="M133" s="32">
        <v>1483.65</v>
      </c>
    </row>
    <row r="134" spans="1:13" ht="21">
      <c r="A134" s="24"/>
      <c r="B134" s="30" t="s">
        <v>145</v>
      </c>
      <c r="C134" s="30"/>
      <c r="D134" s="30"/>
      <c r="E134" s="30"/>
      <c r="F134" s="30"/>
      <c r="G134" s="24"/>
      <c r="H134" s="24"/>
      <c r="I134" s="24"/>
      <c r="J134" s="24"/>
      <c r="K134" s="24"/>
      <c r="L134" s="137"/>
      <c r="M134" s="32">
        <v>1780.38</v>
      </c>
    </row>
    <row r="135" spans="1:13" ht="21">
      <c r="A135" s="24"/>
      <c r="B135" s="30" t="s">
        <v>146</v>
      </c>
      <c r="C135" s="30"/>
      <c r="D135" s="30"/>
      <c r="E135" s="30"/>
      <c r="F135" s="30"/>
      <c r="G135" s="24"/>
      <c r="H135" s="24"/>
      <c r="I135" s="24"/>
      <c r="J135" s="24"/>
      <c r="K135" s="24"/>
      <c r="L135" s="137"/>
      <c r="M135" s="32">
        <v>295973.48</v>
      </c>
    </row>
    <row r="136" spans="1:13" ht="21">
      <c r="A136" s="24"/>
      <c r="B136" s="187" t="s">
        <v>169</v>
      </c>
      <c r="C136" s="187"/>
      <c r="D136" s="187"/>
      <c r="E136" s="187"/>
      <c r="F136" s="187"/>
      <c r="G136" s="24"/>
      <c r="H136" s="24"/>
      <c r="I136" s="24"/>
      <c r="J136" s="24"/>
      <c r="K136" s="24"/>
      <c r="L136" s="137"/>
      <c r="M136" s="32">
        <v>0</v>
      </c>
    </row>
    <row r="137" spans="1:13" ht="21.75" thickBot="1">
      <c r="A137" s="24"/>
      <c r="B137" s="23" t="s">
        <v>147</v>
      </c>
      <c r="C137" s="23"/>
      <c r="D137" s="23"/>
      <c r="E137" s="23"/>
      <c r="F137" s="23"/>
      <c r="G137" s="24"/>
      <c r="H137" s="24"/>
      <c r="I137" s="24"/>
      <c r="J137" s="24"/>
      <c r="K137" s="24"/>
      <c r="L137" s="137"/>
      <c r="M137" s="138">
        <f>SUM(M132:M136)</f>
        <v>441612.51</v>
      </c>
    </row>
    <row r="138" spans="1:13" ht="21.75" thickTop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135"/>
      <c r="M138" s="24"/>
    </row>
    <row r="139" spans="1:13" ht="21">
      <c r="A139" s="24"/>
      <c r="B139" s="35" t="s">
        <v>148</v>
      </c>
      <c r="C139" s="35"/>
      <c r="D139" s="35"/>
      <c r="E139" s="35"/>
      <c r="F139" s="35"/>
      <c r="G139" s="24"/>
      <c r="H139" s="24"/>
      <c r="I139" s="24"/>
      <c r="J139" s="24"/>
      <c r="K139" s="24"/>
      <c r="L139" s="135"/>
      <c r="M139" s="24"/>
    </row>
    <row r="140" spans="1:13" ht="21">
      <c r="A140" s="24"/>
      <c r="B140" s="24" t="s">
        <v>149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139"/>
      <c r="M140" s="23" t="s">
        <v>5</v>
      </c>
    </row>
    <row r="141" spans="1:13" ht="21">
      <c r="A141" s="24"/>
      <c r="B141" s="24" t="s">
        <v>149</v>
      </c>
      <c r="C141" s="24"/>
      <c r="D141" s="24"/>
      <c r="E141" s="24"/>
      <c r="F141" s="24"/>
      <c r="G141" s="24"/>
      <c r="H141" s="24"/>
      <c r="I141" s="24"/>
      <c r="J141" s="24"/>
      <c r="K141" s="24"/>
      <c r="L141" s="139"/>
      <c r="M141" s="23" t="s">
        <v>5</v>
      </c>
    </row>
    <row r="142" spans="1:13" ht="21.75" thickBot="1">
      <c r="A142" s="24"/>
      <c r="B142" s="23" t="s">
        <v>150</v>
      </c>
      <c r="C142" s="23"/>
      <c r="D142" s="23"/>
      <c r="E142" s="23"/>
      <c r="F142" s="24"/>
      <c r="G142" s="24"/>
      <c r="H142" s="24"/>
      <c r="I142" s="24"/>
      <c r="J142" s="24"/>
      <c r="K142" s="24"/>
      <c r="L142" s="139"/>
      <c r="M142" s="140" t="s">
        <v>5</v>
      </c>
    </row>
    <row r="143" spans="1:13" ht="21.75" thickTop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</row>
    <row r="144" spans="1:13" ht="2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</row>
    <row r="145" spans="1:13" ht="2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</row>
    <row r="146" spans="1:13" ht="2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</row>
    <row r="147" spans="1:13" ht="2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</row>
    <row r="148" spans="1:13" ht="2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</row>
    <row r="149" spans="1:13" ht="2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</row>
    <row r="150" spans="1:13" ht="2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</row>
    <row r="151" spans="1:13" ht="2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</row>
    <row r="152" spans="1:13" ht="2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</row>
    <row r="153" spans="1:13" ht="2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</row>
    <row r="154" spans="1:13" ht="2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</row>
    <row r="155" spans="1:13" ht="2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</row>
    <row r="156" spans="1:13" ht="2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</row>
    <row r="157" spans="1:13" ht="2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</row>
    <row r="158" spans="1:13" ht="2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</row>
    <row r="159" spans="1:13" ht="2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</row>
    <row r="160" spans="1:13" ht="2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</row>
    <row r="161" spans="1:13" ht="2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</row>
    <row r="162" spans="1:13" ht="21">
      <c r="A162" s="185" t="s">
        <v>151</v>
      </c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</row>
    <row r="163" spans="1:13" ht="21">
      <c r="A163" s="185" t="s">
        <v>152</v>
      </c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</row>
    <row r="164" spans="1:13" ht="2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</row>
    <row r="165" spans="1:13" ht="21">
      <c r="A165" s="24"/>
      <c r="B165" s="24" t="s">
        <v>4</v>
      </c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3" t="s">
        <v>5</v>
      </c>
    </row>
    <row r="166" spans="1:13" ht="21">
      <c r="A166" s="25"/>
      <c r="B166" s="25" t="s">
        <v>153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</row>
    <row r="167" spans="1:13" ht="21">
      <c r="A167" s="25"/>
      <c r="B167" s="25" t="s">
        <v>188</v>
      </c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</row>
    <row r="168" spans="1:13" ht="21">
      <c r="A168" s="24"/>
      <c r="B168" s="24" t="s">
        <v>211</v>
      </c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32"/>
    </row>
    <row r="169" spans="1:13" ht="21">
      <c r="A169" s="24"/>
      <c r="B169" s="24" t="s">
        <v>212</v>
      </c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32"/>
    </row>
    <row r="170" spans="1:13" ht="21">
      <c r="A170" s="24"/>
      <c r="B170" s="25" t="s">
        <v>216</v>
      </c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32"/>
    </row>
    <row r="171" spans="1:13" ht="21">
      <c r="A171" s="24"/>
      <c r="B171" s="24" t="s">
        <v>214</v>
      </c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32"/>
    </row>
    <row r="172" spans="1:13" ht="21">
      <c r="A172" s="24"/>
      <c r="B172" s="24" t="s">
        <v>210</v>
      </c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32"/>
    </row>
    <row r="173" spans="1:13" ht="21">
      <c r="A173" s="24"/>
      <c r="B173" s="24" t="s">
        <v>215</v>
      </c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32"/>
    </row>
    <row r="174" spans="1:13" ht="21">
      <c r="A174" s="24"/>
      <c r="B174" s="24" t="s">
        <v>6</v>
      </c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130" t="s">
        <v>5</v>
      </c>
    </row>
    <row r="175" spans="1:13" ht="21.75" thickBo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138">
        <f>SUM(M168:M174)</f>
        <v>0</v>
      </c>
    </row>
    <row r="176" spans="1:13" ht="21.75" thickTop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</row>
    <row r="177" spans="1:13" ht="2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</row>
    <row r="178" spans="1:13" ht="2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</row>
    <row r="179" spans="1:13" ht="2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spans="1:13" ht="2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</row>
    <row r="181" spans="1:13" ht="2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</row>
    <row r="182" spans="1:13" ht="2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</row>
    <row r="183" spans="1:13" ht="2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</row>
    <row r="184" spans="1:13" ht="2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</row>
    <row r="185" spans="1:13" ht="2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</row>
    <row r="186" spans="1:13" ht="2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</row>
    <row r="187" spans="1:13" ht="2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</row>
    <row r="188" spans="1:13" ht="2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</row>
    <row r="189" spans="1:13" ht="2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</row>
    <row r="190" spans="1:13" ht="23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</row>
    <row r="191" spans="1:13" ht="2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</row>
    <row r="192" spans="1:13" ht="2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</row>
    <row r="193" spans="1:13" ht="2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</row>
    <row r="194" spans="1:13" ht="2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</row>
    <row r="195" spans="1:13" ht="2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</row>
    <row r="196" spans="1:13" ht="2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</row>
    <row r="197" spans="1:13" ht="2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</row>
    <row r="198" spans="1:13" ht="2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</row>
    <row r="199" spans="1:13" ht="2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</row>
    <row r="200" spans="1:13" ht="2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</row>
    <row r="201" spans="1:13" ht="2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</row>
    <row r="202" spans="1:13" ht="2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</row>
  </sheetData>
  <sheetProtection/>
  <mergeCells count="198">
    <mergeCell ref="B43:F43"/>
    <mergeCell ref="A74:M74"/>
    <mergeCell ref="A79:M79"/>
    <mergeCell ref="A1:M1"/>
    <mergeCell ref="A2:M2"/>
    <mergeCell ref="A3:M3"/>
    <mergeCell ref="A40:M40"/>
    <mergeCell ref="A41:M41"/>
    <mergeCell ref="A163:M163"/>
    <mergeCell ref="A114:M114"/>
    <mergeCell ref="A42:M42"/>
    <mergeCell ref="B44:F44"/>
    <mergeCell ref="B136:F136"/>
    <mergeCell ref="A80:M80"/>
    <mergeCell ref="A98:F98"/>
    <mergeCell ref="A162:M162"/>
    <mergeCell ref="A81:M81"/>
    <mergeCell ref="A96:F96"/>
    <mergeCell ref="A115:M115"/>
    <mergeCell ref="A97:F97"/>
    <mergeCell ref="V1:W1"/>
    <mergeCell ref="N2:W2"/>
    <mergeCell ref="N3:W3"/>
    <mergeCell ref="N4:W4"/>
    <mergeCell ref="N5:R6"/>
    <mergeCell ref="U5:V6"/>
    <mergeCell ref="W5:X6"/>
    <mergeCell ref="S6:T6"/>
    <mergeCell ref="S5:T5"/>
    <mergeCell ref="N28:R28"/>
    <mergeCell ref="N31:P31"/>
    <mergeCell ref="R31:T31"/>
    <mergeCell ref="U31:X31"/>
    <mergeCell ref="N33:P33"/>
    <mergeCell ref="R33:T33"/>
    <mergeCell ref="U33:X33"/>
    <mergeCell ref="U32:X32"/>
    <mergeCell ref="R32:T32"/>
    <mergeCell ref="N32:P32"/>
    <mergeCell ref="U34:X34"/>
    <mergeCell ref="N35:P35"/>
    <mergeCell ref="R35:T35"/>
    <mergeCell ref="U35:X35"/>
    <mergeCell ref="N36:P36"/>
    <mergeCell ref="R36:T36"/>
    <mergeCell ref="U36:X36"/>
    <mergeCell ref="R34:T34"/>
    <mergeCell ref="N34:P34"/>
    <mergeCell ref="R37:T37"/>
    <mergeCell ref="U37:X37"/>
    <mergeCell ref="N38:P38"/>
    <mergeCell ref="R38:T38"/>
    <mergeCell ref="U38:X38"/>
    <mergeCell ref="N39:P39"/>
    <mergeCell ref="R39:T39"/>
    <mergeCell ref="U39:X39"/>
    <mergeCell ref="N37:P37"/>
    <mergeCell ref="R40:T40"/>
    <mergeCell ref="U40:X40"/>
    <mergeCell ref="N41:P41"/>
    <mergeCell ref="R41:T41"/>
    <mergeCell ref="U41:X41"/>
    <mergeCell ref="N42:P42"/>
    <mergeCell ref="R42:T42"/>
    <mergeCell ref="U42:X42"/>
    <mergeCell ref="N40:P40"/>
    <mergeCell ref="N43:P43"/>
    <mergeCell ref="R43:T43"/>
    <mergeCell ref="U43:X43"/>
    <mergeCell ref="N44:P44"/>
    <mergeCell ref="R44:T44"/>
    <mergeCell ref="U44:X44"/>
    <mergeCell ref="N45:P45"/>
    <mergeCell ref="R45:T45"/>
    <mergeCell ref="U45:X45"/>
    <mergeCell ref="N46:P46"/>
    <mergeCell ref="R46:T46"/>
    <mergeCell ref="U46:X46"/>
    <mergeCell ref="N47:P47"/>
    <mergeCell ref="R47:T47"/>
    <mergeCell ref="U47:X47"/>
    <mergeCell ref="N48:P48"/>
    <mergeCell ref="R48:T48"/>
    <mergeCell ref="U48:X48"/>
    <mergeCell ref="N49:P49"/>
    <mergeCell ref="R49:T49"/>
    <mergeCell ref="U49:X49"/>
    <mergeCell ref="N50:P50"/>
    <mergeCell ref="R50:T50"/>
    <mergeCell ref="U50:X50"/>
    <mergeCell ref="N51:P51"/>
    <mergeCell ref="R51:T51"/>
    <mergeCell ref="U51:X51"/>
    <mergeCell ref="N52:P52"/>
    <mergeCell ref="R52:T52"/>
    <mergeCell ref="U52:X52"/>
    <mergeCell ref="N53:P53"/>
    <mergeCell ref="R53:T53"/>
    <mergeCell ref="U53:X53"/>
    <mergeCell ref="N54:P54"/>
    <mergeCell ref="R54:T54"/>
    <mergeCell ref="U54:X54"/>
    <mergeCell ref="N55:P55"/>
    <mergeCell ref="R55:T55"/>
    <mergeCell ref="U55:X55"/>
    <mergeCell ref="N56:P56"/>
    <mergeCell ref="R56:T56"/>
    <mergeCell ref="U56:X56"/>
    <mergeCell ref="N57:P57"/>
    <mergeCell ref="R57:T57"/>
    <mergeCell ref="U57:X57"/>
    <mergeCell ref="N58:P58"/>
    <mergeCell ref="R58:T58"/>
    <mergeCell ref="U58:X58"/>
    <mergeCell ref="N59:P59"/>
    <mergeCell ref="R59:T59"/>
    <mergeCell ref="U59:X59"/>
    <mergeCell ref="N60:P60"/>
    <mergeCell ref="R60:T60"/>
    <mergeCell ref="U60:X60"/>
    <mergeCell ref="N61:P61"/>
    <mergeCell ref="R61:T61"/>
    <mergeCell ref="U61:X61"/>
    <mergeCell ref="N62:P62"/>
    <mergeCell ref="R62:T62"/>
    <mergeCell ref="U62:X62"/>
    <mergeCell ref="N63:P63"/>
    <mergeCell ref="R63:T63"/>
    <mergeCell ref="U63:X63"/>
    <mergeCell ref="N64:P64"/>
    <mergeCell ref="R64:T64"/>
    <mergeCell ref="U64:X64"/>
    <mergeCell ref="N65:P65"/>
    <mergeCell ref="R65:T65"/>
    <mergeCell ref="U65:X65"/>
    <mergeCell ref="N66:P66"/>
    <mergeCell ref="R66:T66"/>
    <mergeCell ref="U66:X66"/>
    <mergeCell ref="N67:P67"/>
    <mergeCell ref="R67:T67"/>
    <mergeCell ref="U67:X67"/>
    <mergeCell ref="N68:P68"/>
    <mergeCell ref="R68:T68"/>
    <mergeCell ref="U68:X68"/>
    <mergeCell ref="N69:P69"/>
    <mergeCell ref="R69:T69"/>
    <mergeCell ref="U69:X69"/>
    <mergeCell ref="N70:P70"/>
    <mergeCell ref="R70:T70"/>
    <mergeCell ref="U70:X70"/>
    <mergeCell ref="N71:P71"/>
    <mergeCell ref="R71:T71"/>
    <mergeCell ref="U71:X71"/>
    <mergeCell ref="N72:P72"/>
    <mergeCell ref="R72:T72"/>
    <mergeCell ref="U72:X72"/>
    <mergeCell ref="N73:P73"/>
    <mergeCell ref="R73:T73"/>
    <mergeCell ref="U73:X73"/>
    <mergeCell ref="N74:P74"/>
    <mergeCell ref="R74:T74"/>
    <mergeCell ref="U74:X74"/>
    <mergeCell ref="N75:P75"/>
    <mergeCell ref="R75:T75"/>
    <mergeCell ref="U75:X75"/>
    <mergeCell ref="N76:P76"/>
    <mergeCell ref="R76:T76"/>
    <mergeCell ref="U76:X76"/>
    <mergeCell ref="N77:P77"/>
    <mergeCell ref="R77:T77"/>
    <mergeCell ref="U77:X77"/>
    <mergeCell ref="N78:P78"/>
    <mergeCell ref="R78:T78"/>
    <mergeCell ref="U78:X78"/>
    <mergeCell ref="N79:P79"/>
    <mergeCell ref="R79:T79"/>
    <mergeCell ref="U79:X79"/>
    <mergeCell ref="N80:P80"/>
    <mergeCell ref="R80:T80"/>
    <mergeCell ref="U80:X80"/>
    <mergeCell ref="N81:P81"/>
    <mergeCell ref="R81:T81"/>
    <mergeCell ref="U81:X81"/>
    <mergeCell ref="N82:P82"/>
    <mergeCell ref="R82:T82"/>
    <mergeCell ref="U82:X82"/>
    <mergeCell ref="N83:P83"/>
    <mergeCell ref="R83:T83"/>
    <mergeCell ref="U83:X83"/>
    <mergeCell ref="N84:P84"/>
    <mergeCell ref="R84:T84"/>
    <mergeCell ref="U84:X84"/>
    <mergeCell ref="N85:P85"/>
    <mergeCell ref="R85:T85"/>
    <mergeCell ref="U85:X85"/>
    <mergeCell ref="N86:P86"/>
    <mergeCell ref="R86:T86"/>
    <mergeCell ref="U86:X86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G22"/>
  <sheetViews>
    <sheetView zoomScalePageLayoutView="0" workbookViewId="0" topLeftCell="A7">
      <selection activeCell="F14" sqref="F14"/>
    </sheetView>
  </sheetViews>
  <sheetFormatPr defaultColWidth="9.33203125" defaultRowHeight="21"/>
  <sheetData>
    <row r="6" ht="21">
      <c r="G6">
        <v>4965960</v>
      </c>
    </row>
    <row r="7" ht="21">
      <c r="G7">
        <v>5001960</v>
      </c>
    </row>
    <row r="8" ht="21">
      <c r="G8">
        <f>G6-G7</f>
        <v>-36000</v>
      </c>
    </row>
    <row r="14" spans="1:3" ht="21">
      <c r="A14" s="176" t="s">
        <v>250</v>
      </c>
      <c r="C14">
        <v>31500</v>
      </c>
    </row>
    <row r="15" spans="1:3" ht="21">
      <c r="A15" s="176" t="s">
        <v>243</v>
      </c>
      <c r="C15">
        <f>1897200+1879800</f>
        <v>3777000</v>
      </c>
    </row>
    <row r="16" spans="1:3" ht="21">
      <c r="A16" s="176" t="s">
        <v>244</v>
      </c>
      <c r="C16">
        <f>228000+228000</f>
        <v>456000</v>
      </c>
    </row>
    <row r="17" spans="1:3" ht="21">
      <c r="A17" s="176" t="s">
        <v>245</v>
      </c>
      <c r="C17">
        <f>45000+15000+15000+15000+30000+15000+15000+15000+15000</f>
        <v>180000</v>
      </c>
    </row>
    <row r="18" spans="1:3" ht="21">
      <c r="A18" s="176" t="s">
        <v>246</v>
      </c>
      <c r="C18">
        <f>81000+27000+27000+27000+81000+27000+27000+27000</f>
        <v>324000</v>
      </c>
    </row>
    <row r="19" spans="1:3" ht="21">
      <c r="A19" s="176" t="s">
        <v>247</v>
      </c>
      <c r="C19">
        <f>3240+1350+1080+1080+3240+1080+1080+1080</f>
        <v>13230</v>
      </c>
    </row>
    <row r="20" spans="1:3" ht="21">
      <c r="A20" s="176" t="s">
        <v>248</v>
      </c>
      <c r="C20">
        <v>39980</v>
      </c>
    </row>
    <row r="21" spans="1:3" ht="21">
      <c r="A21" s="176" t="s">
        <v>249</v>
      </c>
      <c r="C21">
        <v>144250</v>
      </c>
    </row>
    <row r="22" ht="21">
      <c r="C22">
        <f>SUM(C14:C21)</f>
        <v>4965960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CasperX</cp:lastModifiedBy>
  <cp:lastPrinted>2013-10-09T04:51:25Z</cp:lastPrinted>
  <dcterms:created xsi:type="dcterms:W3CDTF">2007-10-01T22:21:25Z</dcterms:created>
  <dcterms:modified xsi:type="dcterms:W3CDTF">2013-10-11T02:00:03Z</dcterms:modified>
  <cp:category/>
  <cp:version/>
  <cp:contentType/>
  <cp:contentStatus/>
</cp:coreProperties>
</file>